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90161DE6-7D7B-4825-AFF7-9E56088A2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I14" i="2"/>
  <c r="K14" i="2"/>
  <c r="O14" i="2"/>
  <c r="D16" i="2"/>
  <c r="H16" i="2"/>
  <c r="K16" i="2"/>
  <c r="O16" i="2"/>
  <c r="D18" i="2"/>
  <c r="H18" i="2"/>
  <c r="I18" i="2"/>
  <c r="D24" i="14"/>
  <c r="F24" i="14"/>
  <c r="D7" i="2"/>
  <c r="H24" i="14"/>
  <c r="H7" i="2"/>
  <c r="J24" i="14"/>
  <c r="K7" i="2"/>
  <c r="L24" i="14"/>
  <c r="O7" i="2"/>
  <c r="M24" i="14"/>
  <c r="I8" i="2"/>
  <c r="F25" i="14"/>
  <c r="D8" i="2"/>
  <c r="H25" i="14"/>
  <c r="H8" i="2"/>
  <c r="J25" i="14"/>
  <c r="K8" i="2"/>
  <c r="L25" i="14"/>
  <c r="O8" i="2"/>
  <c r="I9" i="2"/>
  <c r="F26" i="14"/>
  <c r="D9" i="2"/>
  <c r="H26" i="14"/>
  <c r="H9" i="2"/>
  <c r="J26" i="14"/>
  <c r="K9" i="2"/>
  <c r="L26" i="14"/>
  <c r="O9" i="2"/>
  <c r="P9" i="2"/>
  <c r="D27" i="14"/>
  <c r="F27" i="14"/>
  <c r="D10" i="2"/>
  <c r="H27" i="14"/>
  <c r="H10" i="2"/>
  <c r="J27" i="14"/>
  <c r="K10" i="2"/>
  <c r="L27" i="14"/>
  <c r="O10" i="2"/>
  <c r="M27" i="14"/>
  <c r="P10" i="2"/>
  <c r="F28" i="14"/>
  <c r="D11" i="2"/>
  <c r="H28" i="14"/>
  <c r="H11" i="2"/>
  <c r="J28" i="14"/>
  <c r="K11" i="2"/>
  <c r="L28" i="14"/>
  <c r="O11" i="2"/>
  <c r="P11" i="2"/>
  <c r="F29" i="14"/>
  <c r="D12" i="2"/>
  <c r="H29" i="14"/>
  <c r="H12" i="2"/>
  <c r="J29" i="14"/>
  <c r="K12" i="2"/>
  <c r="L29" i="14"/>
  <c r="O12" i="2"/>
  <c r="P12" i="2"/>
  <c r="A1" i="9"/>
  <c r="F11" i="9"/>
  <c r="L11" i="9"/>
  <c r="F13" i="9"/>
  <c r="F16" i="9"/>
  <c r="G41" i="9"/>
  <c r="G42" i="9"/>
  <c r="G43" i="9"/>
  <c r="G44" i="9"/>
  <c r="N44" i="9"/>
  <c r="G45" i="9"/>
  <c r="G46" i="9"/>
  <c r="G47" i="9"/>
  <c r="N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C12" i="1"/>
  <c r="D12" i="1"/>
  <c r="E12" i="1"/>
  <c r="F12" i="1"/>
  <c r="G12" i="1"/>
  <c r="H12" i="1"/>
  <c r="I12" i="1"/>
  <c r="U12" i="1"/>
  <c r="V12" i="1"/>
  <c r="W12" i="1"/>
  <c r="B15" i="1"/>
  <c r="D14" i="1"/>
  <c r="C15" i="1"/>
  <c r="G15" i="1"/>
  <c r="H15" i="1"/>
  <c r="I15" i="1"/>
  <c r="J15" i="1"/>
  <c r="K15" i="1"/>
  <c r="L15" i="1"/>
  <c r="U15" i="1"/>
  <c r="V15" i="1"/>
  <c r="W15" i="1"/>
  <c r="B16" i="1"/>
  <c r="G14" i="1"/>
  <c r="C16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C22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<sst xmlns="http://schemas.openxmlformats.org/spreadsheetml/2006/main" count="350" uniqueCount="181">
  <si>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</si>
  <si>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</si>
  <si>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</si>
  <si>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</si>
  <si>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</si>
  <si>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</si>
  <si>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</si>
  <si>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</si>
  <si>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</si>
  <si>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</si>
  <si>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</si>
  <si>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</si>
  <si>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</si>
  <si>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</si>
  <si>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</si>
  <si>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</si>
  <si>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</si>
  <si>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</si>
  <si>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</si>
  <si>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</si>
  <si>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</si>
  <si>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</si>
  <si>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</si>
  <si>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</si>
  <si>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</si>
  <si>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</si>
  <si>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</si>
  <si>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</si>
  <si>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</si>
  <si>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</si>
  <si>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</si>
  <si>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</si>
  <si>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</si>
  <si>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</si>
  <si>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</si>
  <si>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</si>
  <si>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</si>
  <si>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</si>
  <si>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</si>
  <si>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</si>
  <si>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</si>
  <si>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</si>
  <si>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</si>
  <si>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</si>
  <si>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</si>
  <si>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</si>
  <si>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</si>
  <si>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</si>
  <si>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</si>
  <si>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</si>
  <si>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</si>
  <si>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</si>
  <si>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</si>
  <si>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</si>
  <si>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</si>
  <si>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</si>
  <si>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</si>
  <si>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</si>
  <si>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</si>
  <si>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</si>
  <si>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</si>
  <si>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</si>
  <si>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</si>
  <si>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</si>
  <si>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</si>
  <si>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</si>
  <si>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</si>
  <si>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</si>
  <si>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</si>
  <si>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</si>
  <si>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</si>
  <si>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</si>
  <si>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</si>
  <si>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</si>
  <si>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</si>
  <si>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</si>
  <si>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</si>
  <si>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</si>
  <si>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</si>
  <si>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</si>
  <si>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</si>
  <si>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</si>
  <si>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</si>
  <si>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</si>
  <si>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</si>
  <si>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</si>
  <si>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</si>
  <si>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</si>
  <si>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</si>
  <si>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</si>
  <si>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</si>
  <si>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</si>
  <si>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</si>
  <si>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</si>
  <si>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</si>
  <si>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</si>
  <si>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</si>
  <si>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</si>
  <si>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</si>
  <si>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</si>
  <si>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</si>
  <si>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</si>
  <si>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</si>
  <si>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</si>
  <si>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</si>
  <si>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</si>
  <si>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</si>
  <si>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</si>
  <si>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</si>
  <si>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</si>
  <si>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</si>
  <si>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</si>
  <si>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</si>
  <si>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8B負</t>
    <rPh sb="2" eb="3">
      <t>マ</t>
    </rPh>
    <phoneticPr fontId="3"/>
  </si>
  <si>
    <t>7A負</t>
    <rPh sb="2" eb="3">
      <t>マ</t>
    </rPh>
    <phoneticPr fontId="3"/>
  </si>
  <si>
    <t>8A負</t>
    <rPh sb="2" eb="3">
      <t>マ</t>
    </rPh>
    <phoneticPr fontId="3"/>
  </si>
  <si>
    <t xml:space="preserve">A２位
</t>
    <rPh sb="2" eb="3">
      <t>イ</t>
    </rPh>
    <phoneticPr fontId="3"/>
  </si>
  <si>
    <t xml:space="preserve">B２位
</t>
    <rPh sb="2" eb="3">
      <t>イ</t>
    </rPh>
    <phoneticPr fontId="3"/>
  </si>
  <si>
    <t>大会登録費　￥5，０００円(当日、徴収します)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</si>
  <si>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</si>
  <si>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</si>
  <si>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</si>
  <si>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小野市黍田町６３５</t>
    <rPh sb="0" eb="3">
      <t>オノシ</t>
    </rPh>
    <rPh sb="3" eb="5">
      <t>キビタ</t>
    </rPh>
    <rPh sb="5" eb="6">
      <t>チョウ</t>
    </rPh>
    <phoneticPr fontId="3"/>
  </si>
  <si>
    <t>ゴールデンスターおの芝生グランド</t>
    <rPh sb="10" eb="12">
      <t>シバフ</t>
    </rPh>
    <phoneticPr fontId="3"/>
  </si>
  <si>
    <t>15-5-15</t>
    <phoneticPr fontId="3"/>
  </si>
  <si>
    <t>U-11 C</t>
    <phoneticPr fontId="3"/>
  </si>
  <si>
    <t>U-11 C</t>
    <phoneticPr fontId="3"/>
  </si>
  <si>
    <t>U-11 D</t>
    <phoneticPr fontId="3"/>
  </si>
  <si>
    <t>U-11 D</t>
    <phoneticPr fontId="3"/>
  </si>
  <si>
    <t>旭FCジュニア</t>
    <rPh sb="0" eb="1">
      <t>アサヒ</t>
    </rPh>
    <phoneticPr fontId="3"/>
  </si>
  <si>
    <t>加西FC</t>
    <rPh sb="0" eb="2">
      <t>カサイ</t>
    </rPh>
    <phoneticPr fontId="3"/>
  </si>
  <si>
    <t>社FCジュニア</t>
    <rPh sb="0" eb="1">
      <t>ヤシロ</t>
    </rPh>
    <phoneticPr fontId="3"/>
  </si>
  <si>
    <t>クリアティーバー尼崎</t>
    <rPh sb="4" eb="10">
      <t>イーバーアマガサキ</t>
    </rPh>
    <phoneticPr fontId="3"/>
  </si>
  <si>
    <t>尼崎</t>
    <rPh sb="0" eb="2">
      <t>アマガサキ</t>
    </rPh>
    <phoneticPr fontId="3"/>
  </si>
  <si>
    <t>U-11　　C</t>
    <phoneticPr fontId="3"/>
  </si>
  <si>
    <t>U-11　　D</t>
    <phoneticPr fontId="3"/>
  </si>
  <si>
    <t>U-11</t>
    <phoneticPr fontId="3"/>
  </si>
  <si>
    <t>U-１１
C</t>
    <phoneticPr fontId="3"/>
  </si>
  <si>
    <t>U-１１
C</t>
    <phoneticPr fontId="3"/>
  </si>
  <si>
    <t>U-１１
3決</t>
    <rPh sb="0" eb="7">
      <t>ケツ</t>
    </rPh>
    <phoneticPr fontId="3"/>
  </si>
  <si>
    <t>U-１１
D</t>
    <phoneticPr fontId="3"/>
  </si>
  <si>
    <t>U-１１
D</t>
    <phoneticPr fontId="3"/>
  </si>
  <si>
    <t>U-１１
ﾌﾚﾝﾄﾞﾘｰ</t>
    <phoneticPr fontId="3"/>
  </si>
  <si>
    <t>U-１１
決勝</t>
    <rPh sb="5" eb="7">
      <t>ケッショウ</t>
    </rPh>
    <phoneticPr fontId="3"/>
  </si>
  <si>
    <t>チャレンジカップ　U-11　U-10</t>
    <phoneticPr fontId="3"/>
  </si>
  <si>
    <t>U-10、U-11</t>
    <phoneticPr fontId="3"/>
  </si>
  <si>
    <t>ジベルテイード</t>
    <phoneticPr fontId="3"/>
  </si>
  <si>
    <t>社FCジュニア</t>
    <rPh sb="0" eb="1">
      <t>ヤシロ</t>
    </rPh>
    <phoneticPr fontId="3"/>
  </si>
  <si>
    <t>荒井FC</t>
    <rPh sb="0" eb="2">
      <t>アライ</t>
    </rPh>
    <phoneticPr fontId="3"/>
  </si>
  <si>
    <t>旭FCジュニア</t>
    <rPh sb="0" eb="1">
      <t>アサヒ</t>
    </rPh>
    <phoneticPr fontId="3"/>
  </si>
  <si>
    <t>フロールFC</t>
    <phoneticPr fontId="3"/>
  </si>
  <si>
    <t>武庫之荘FC</t>
    <rPh sb="0" eb="4">
      <t>ムコノソウ</t>
    </rPh>
    <phoneticPr fontId="3"/>
  </si>
  <si>
    <t>旭FCジュニアU-11</t>
    <rPh sb="0" eb="1">
      <t>アサヒ</t>
    </rPh>
    <phoneticPr fontId="3"/>
  </si>
  <si>
    <t>旭FCジュニアU-10</t>
    <rPh sb="0" eb="1">
      <t>アサヒ</t>
    </rPh>
    <phoneticPr fontId="3"/>
  </si>
  <si>
    <t>社FCジュニアU-11</t>
    <rPh sb="0" eb="1">
      <t>ヤシロ</t>
    </rPh>
    <phoneticPr fontId="3"/>
  </si>
  <si>
    <t>社FCジュニアU-10</t>
    <rPh sb="0" eb="1">
      <t>ヤシロ</t>
    </rPh>
    <phoneticPr fontId="3"/>
  </si>
  <si>
    <t>SVIC　FA　U-10</t>
    <phoneticPr fontId="3"/>
  </si>
  <si>
    <t>SVIC　FA　U-11</t>
    <phoneticPr fontId="3"/>
  </si>
  <si>
    <t>U-10</t>
    <phoneticPr fontId="3"/>
  </si>
  <si>
    <t>SVIC　FA</t>
    <phoneticPr fontId="3"/>
  </si>
  <si>
    <t>荒井FC</t>
    <rPh sb="0" eb="2">
      <t>アライ</t>
    </rPh>
    <phoneticPr fontId="3"/>
  </si>
  <si>
    <t>神戸</t>
    <rPh sb="0" eb="2">
      <t>コウベ</t>
    </rPh>
    <phoneticPr fontId="3"/>
  </si>
  <si>
    <t>東播</t>
    <rPh sb="0" eb="2">
      <t>トウバン</t>
    </rPh>
    <phoneticPr fontId="3"/>
  </si>
  <si>
    <t>U-10 A</t>
    <phoneticPr fontId="3"/>
  </si>
  <si>
    <t>U-10A</t>
    <phoneticPr fontId="3"/>
  </si>
  <si>
    <t>U-10 B</t>
    <phoneticPr fontId="3"/>
  </si>
  <si>
    <t>U-10B</t>
    <phoneticPr fontId="3"/>
  </si>
  <si>
    <t>U-10　　A</t>
    <phoneticPr fontId="3"/>
  </si>
  <si>
    <t>U-10　　B</t>
    <phoneticPr fontId="3"/>
  </si>
  <si>
    <t>U-10
A</t>
    <phoneticPr fontId="3"/>
  </si>
  <si>
    <t>U-10
3決</t>
    <rPh sb="6" eb="7">
      <t>ケッ</t>
    </rPh>
    <phoneticPr fontId="3"/>
  </si>
  <si>
    <t>U-10
決勝</t>
    <rPh sb="5" eb="7">
      <t>ケッショウ</t>
    </rPh>
    <phoneticPr fontId="3"/>
  </si>
  <si>
    <t>U-10
ﾌﾚﾝﾄﾞﾘｰ</t>
    <phoneticPr fontId="3"/>
  </si>
  <si>
    <t>U-10
B</t>
    <phoneticPr fontId="3"/>
  </si>
  <si>
    <t>尼崎</t>
    <phoneticPr fontId="3"/>
  </si>
  <si>
    <t>北播磨</t>
    <phoneticPr fontId="3"/>
  </si>
  <si>
    <t>神戸</t>
    <rPh sb="0" eb="2">
      <t>コウベ</t>
    </rPh>
    <phoneticPr fontId="3"/>
  </si>
  <si>
    <t>東播</t>
    <rPh sb="0" eb="2">
      <t>トウバン</t>
    </rPh>
    <phoneticPr fontId="3"/>
  </si>
  <si>
    <t>U-１０</t>
    <phoneticPr fontId="3"/>
  </si>
  <si>
    <t>武庫之荘FC</t>
    <rPh sb="0" eb="4">
      <t>ムコノソウ</t>
    </rPh>
    <phoneticPr fontId="3"/>
  </si>
  <si>
    <t>加西FC</t>
    <rPh sb="0" eb="2">
      <t>カサイ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</si>
</sst>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5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Fill="1" applyAlignment="1">
      <alignment horizontal="centerContinuous" vertical="center"/>
    </xf>
    <xf numFmtId="0" fontId="2" fillId="0" borderId="0" xfId="18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8" applyFill="1" applyBorder="1" applyAlignment="1">
      <alignment horizontal="center" vertical="center" shrinkToFit="1"/>
    </xf>
    <xf numFmtId="0" fontId="2" fillId="0" borderId="4" xfId="18" applyFill="1" applyBorder="1" applyAlignment="1">
      <alignment horizontal="center" vertical="center" shrinkToFit="1"/>
    </xf>
    <xf numFmtId="0" fontId="3" fillId="0" borderId="4" xfId="18" applyFont="1" applyFill="1" applyBorder="1" applyAlignment="1">
      <alignment horizontal="center" vertical="center" shrinkToFit="1"/>
    </xf>
    <xf numFmtId="0" fontId="5" fillId="0" borderId="5" xfId="18" applyFont="1" applyFill="1" applyBorder="1" applyAlignment="1">
      <alignment horizontal="center" vertical="center" shrinkToFit="1"/>
    </xf>
    <xf numFmtId="0" fontId="2" fillId="0" borderId="6" xfId="18" applyFill="1" applyBorder="1" applyAlignment="1">
      <alignment horizontal="center" vertical="center" shrinkToFit="1"/>
    </xf>
    <xf numFmtId="0" fontId="2" fillId="0" borderId="0" xfId="18" applyFill="1" applyBorder="1" applyAlignment="1">
      <alignment horizontal="center" vertical="center"/>
    </xf>
    <xf numFmtId="0" fontId="2" fillId="0" borderId="0" xfId="18" applyFill="1" applyBorder="1"/>
    <xf numFmtId="0" fontId="2" fillId="0" borderId="0" xfId="18" applyFont="1" applyFill="1"/>
    <xf numFmtId="0" fontId="2" fillId="0" borderId="6" xfId="18" applyFont="1" applyFill="1" applyBorder="1" applyAlignment="1">
      <alignment horizontal="center" vertical="center" shrinkToFit="1"/>
    </xf>
    <xf numFmtId="0" fontId="13" fillId="0" borderId="7" xfId="18" applyFont="1" applyFill="1" applyBorder="1" applyAlignment="1">
      <alignment horizontal="centerContinuous" vertical="center" shrinkToFit="1"/>
    </xf>
    <xf numFmtId="0" fontId="13" fillId="0" borderId="4" xfId="18" applyFont="1" applyFill="1" applyBorder="1" applyAlignment="1">
      <alignment horizontal="centerContinuous" vertical="center" shrinkToFit="1"/>
    </xf>
    <xf numFmtId="0" fontId="13" fillId="0" borderId="8" xfId="18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8" applyFont="1" applyFill="1" applyBorder="1"/>
    <xf numFmtId="0" fontId="0" fillId="0" borderId="0" xfId="0" applyFont="1" applyFill="1">
      <alignment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0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4" fillId="0" borderId="0" xfId="6" applyFont="1" applyBorder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Fill="1" applyAlignment="1">
      <alignment horizontal="left" indent="1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1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8" applyNumberFormat="1" applyFill="1"/>
    <xf numFmtId="0" fontId="13" fillId="0" borderId="7" xfId="18" applyNumberFormat="1" applyFont="1" applyFill="1" applyBorder="1" applyAlignment="1">
      <alignment horizontal="centerContinuous" vertical="center" shrinkToFit="1"/>
    </xf>
    <xf numFmtId="0" fontId="13" fillId="0" borderId="4" xfId="18" applyNumberFormat="1" applyFont="1" applyFill="1" applyBorder="1" applyAlignment="1">
      <alignment horizontal="centerContinuous" vertical="center" shrinkToFit="1"/>
    </xf>
    <xf numFmtId="0" fontId="13" fillId="0" borderId="8" xfId="18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Fill="1" applyBorder="1" applyAlignment="1">
      <alignment horizontal="left" vertical="center" shrinkToFit="1"/>
    </xf>
    <xf numFmtId="0" fontId="14" fillId="0" borderId="40" xfId="18" applyFont="1" applyFill="1" applyBorder="1" applyAlignment="1">
      <alignment horizontal="center" vertical="center" shrinkToFit="1"/>
    </xf>
    <xf numFmtId="0" fontId="12" fillId="0" borderId="17" xfId="18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2" fillId="0" borderId="11" xfId="18" applyFont="1" applyFill="1" applyBorder="1" applyAlignment="1">
      <alignment horizontal="center" vertical="center" shrinkToFit="1"/>
    </xf>
    <xf numFmtId="0" fontId="12" fillId="0" borderId="12" xfId="18" applyFont="1" applyFill="1" applyBorder="1" applyAlignment="1">
      <alignment horizontal="center" vertical="center" shrinkToFit="1"/>
    </xf>
    <xf numFmtId="0" fontId="12" fillId="0" borderId="46" xfId="18" applyFont="1" applyFill="1" applyBorder="1" applyAlignment="1">
      <alignment horizontal="center" vertical="center" shrinkToFit="1"/>
    </xf>
    <xf numFmtId="0" fontId="2" fillId="0" borderId="47" xfId="18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8" applyFont="1" applyAlignment="1">
      <alignment horizontal="left"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8" applyFont="1" applyFill="1" applyBorder="1" applyAlignment="1">
      <alignment horizontal="left" vertical="center"/>
    </xf>
    <xf numFmtId="0" fontId="4" fillId="0" borderId="0" xfId="18" applyFont="1" applyFill="1" applyBorder="1" applyAlignment="1">
      <alignment horizontal="centerContinuous" vertical="center"/>
    </xf>
    <xf numFmtId="0" fontId="2" fillId="0" borderId="0" xfId="18" applyFill="1" applyBorder="1" applyAlignment="1">
      <alignment horizontal="center" vertical="center" shrinkToFit="1"/>
    </xf>
    <xf numFmtId="0" fontId="3" fillId="0" borderId="0" xfId="18" applyFont="1" applyFill="1" applyBorder="1" applyAlignment="1">
      <alignment horizontal="center" vertical="center" shrinkToFit="1"/>
    </xf>
    <xf numFmtId="0" fontId="5" fillId="0" borderId="0" xfId="18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8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8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8" applyFont="1" applyFill="1" applyBorder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 applyFill="1">
      <alignment vertical="center"/>
    </xf>
    <xf numFmtId="0" fontId="35" fillId="0" borderId="0" xfId="6" applyFill="1">
      <alignment vertical="center"/>
    </xf>
    <xf numFmtId="0" fontId="24" fillId="0" borderId="0" xfId="6" applyFont="1" applyFill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Border="1" applyAlignment="1">
      <alignment horizontal="left" vertical="center" shrinkToFit="1"/>
    </xf>
    <xf numFmtId="0" fontId="29" fillId="3" borderId="0" xfId="3" applyFont="1" applyFill="1" applyBorder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Border="1" applyAlignment="1">
      <alignment horizontal="left" vertical="center" shrinkToFit="1"/>
    </xf>
    <xf numFmtId="0" fontId="29" fillId="5" borderId="0" xfId="3" applyFont="1" applyFill="1" applyBorder="1" applyAlignment="1">
      <alignment horizontal="right" vertical="center"/>
    </xf>
    <xf numFmtId="0" fontId="35" fillId="4" borderId="0" xfId="6" applyFill="1">
      <alignment vertical="center"/>
    </xf>
    <xf numFmtId="0" fontId="29" fillId="4" borderId="0" xfId="3" applyFont="1" applyFill="1" applyBorder="1" applyAlignment="1">
      <alignment horizontal="left" vertical="center" shrinkToFit="1"/>
    </xf>
    <xf numFmtId="0" fontId="29" fillId="4" borderId="0" xfId="3" applyFont="1" applyFill="1" applyBorder="1" applyAlignment="1">
      <alignment horizontal="right" vertical="center"/>
    </xf>
    <xf numFmtId="0" fontId="24" fillId="6" borderId="0" xfId="6" applyFont="1" applyFill="1" applyAlignment="1">
      <alignment horizontal="right" vertical="center"/>
    </xf>
    <xf numFmtId="0" fontId="29" fillId="6" borderId="0" xfId="3" applyFont="1" applyFill="1" applyBorder="1" applyAlignment="1">
      <alignment horizontal="left" vertical="center" shrinkToFit="1"/>
    </xf>
    <xf numFmtId="0" fontId="29" fillId="6" borderId="0" xfId="3" applyFont="1" applyFill="1" applyBorder="1" applyAlignment="1">
      <alignment horizontal="right" vertical="center"/>
    </xf>
    <xf numFmtId="0" fontId="34" fillId="0" borderId="0" xfId="0" applyFont="1" applyAlignment="1">
      <alignment horizontal="justify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7" fontId="33" fillId="0" borderId="0" xfId="5" applyNumberFormat="1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 shrinkToFit="1"/>
    </xf>
    <xf numFmtId="20" fontId="4" fillId="7" borderId="14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49" fontId="6" fillId="7" borderId="27" xfId="0" applyNumberFormat="1" applyFont="1" applyFill="1" applyBorder="1" applyAlignment="1">
      <alignment horizontal="center" vertical="center" shrinkToFit="1"/>
    </xf>
    <xf numFmtId="0" fontId="6" fillId="7" borderId="29" xfId="0" applyNumberFormat="1" applyFont="1" applyFill="1" applyBorder="1" applyAlignment="1">
      <alignment horizontal="center" vertical="center" shrinkToFit="1"/>
    </xf>
    <xf numFmtId="0" fontId="5" fillId="7" borderId="33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29" fillId="7" borderId="58" xfId="0" applyFont="1" applyFill="1" applyBorder="1" applyAlignment="1">
      <alignment vertical="top" wrapText="1" shrinkToFit="1"/>
    </xf>
    <xf numFmtId="0" fontId="5" fillId="7" borderId="56" xfId="0" applyFont="1" applyFill="1" applyBorder="1" applyAlignment="1">
      <alignment vertical="top" wrapText="1" shrinkToFit="1"/>
    </xf>
    <xf numFmtId="0" fontId="5" fillId="7" borderId="61" xfId="0" applyFont="1" applyFill="1" applyBorder="1" applyAlignment="1">
      <alignment vertical="top" wrapText="1" shrinkToFit="1"/>
    </xf>
    <xf numFmtId="0" fontId="10" fillId="7" borderId="12" xfId="0" applyFont="1" applyFill="1" applyBorder="1" applyAlignment="1">
      <alignment horizontal="center" vertical="center" shrinkToFit="1"/>
    </xf>
    <xf numFmtId="0" fontId="29" fillId="7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Fill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Fill="1" applyBorder="1" applyAlignment="1">
      <alignment vertical="top" wrapText="1" shrinkToFit="1"/>
    </xf>
    <xf numFmtId="0" fontId="29" fillId="0" borderId="58" xfId="0" applyFont="1" applyFill="1" applyBorder="1" applyAlignment="1">
      <alignment vertical="top" wrapText="1" shrinkToFit="1"/>
    </xf>
    <xf numFmtId="0" fontId="5" fillId="0" borderId="62" xfId="0" applyFont="1" applyFill="1" applyBorder="1" applyAlignment="1">
      <alignment vertical="top" wrapText="1" shrinkToFit="1"/>
    </xf>
    <xf numFmtId="0" fontId="29" fillId="0" borderId="51" xfId="0" applyFont="1" applyFill="1" applyBorder="1" applyAlignment="1">
      <alignment vertical="top" wrapText="1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7" borderId="59" xfId="0" applyFont="1" applyFill="1" applyBorder="1" applyAlignment="1">
      <alignment horizontal="center" vertical="center" shrinkToFit="1"/>
    </xf>
    <xf numFmtId="0" fontId="29" fillId="7" borderId="6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top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7" borderId="47" xfId="0" applyFont="1" applyFill="1" applyBorder="1" applyAlignment="1">
      <alignment horizontal="center" vertical="center" shrinkToFit="1"/>
    </xf>
    <xf numFmtId="0" fontId="29" fillId="3" borderId="0" xfId="3" applyFont="1" applyFill="1" applyBorder="1" applyAlignment="1">
      <alignment horizontal="left" vertical="center"/>
    </xf>
    <xf numFmtId="0" fontId="29" fillId="5" borderId="0" xfId="3" applyFont="1" applyFill="1" applyBorder="1" applyAlignment="1">
      <alignment horizontal="left" vertical="center"/>
    </xf>
    <xf numFmtId="0" fontId="29" fillId="4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lef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9" fillId="0" borderId="23" xfId="3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7" borderId="56" xfId="0" applyFont="1" applyFill="1" applyBorder="1" applyAlignment="1">
      <alignment horizontal="center" vertical="center" shrinkToFit="1"/>
    </xf>
    <xf numFmtId="0" fontId="0" fillId="7" borderId="47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7" borderId="53" xfId="0" applyNumberFormat="1" applyFont="1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9" fillId="7" borderId="69" xfId="0" applyFont="1" applyFill="1" applyBorder="1" applyAlignment="1">
      <alignment horizontal="center" vertical="center" wrapText="1" shrinkToFit="1"/>
    </xf>
    <xf numFmtId="0" fontId="10" fillId="7" borderId="32" xfId="0" applyFont="1" applyFill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7" borderId="51" xfId="0" applyNumberFormat="1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shrinkToFit="1"/>
    </xf>
    <xf numFmtId="20" fontId="4" fillId="0" borderId="61" xfId="0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20" fontId="4" fillId="7" borderId="61" xfId="0" applyNumberFormat="1" applyFont="1" applyFill="1" applyBorder="1" applyAlignment="1">
      <alignment horizontal="center" vertical="center" shrinkToFit="1"/>
    </xf>
    <xf numFmtId="0" fontId="0" fillId="7" borderId="48" xfId="0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wrapText="1" shrinkToFit="1"/>
    </xf>
    <xf numFmtId="0" fontId="0" fillId="7" borderId="33" xfId="0" applyFill="1" applyBorder="1" applyAlignment="1">
      <alignment horizontal="center" vertical="center" shrinkToFit="1"/>
    </xf>
    <xf numFmtId="0" fontId="10" fillId="7" borderId="69" xfId="0" applyFont="1" applyFill="1" applyBorder="1" applyAlignment="1">
      <alignment horizontal="center" vertical="center" wrapText="1" shrinkToFit="1"/>
    </xf>
    <xf numFmtId="0" fontId="0" fillId="7" borderId="23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I24" sqref="I24"/>
    </sheetView>
  </sheetViews>
  <sheetFormatPr defaultRowHeight="13.5" x14ac:dyDescent="0.15"/>
  <cols>
    <col min="1" max="2" width="9" style="119"/>
    <col min="3" max="3" width="10.5" style="119" bestFit="1" customWidth="1"/>
    <col min="4" max="10" width="9" style="119"/>
    <col min="11" max="11" width="6.625" style="119" customWidth="1"/>
    <col min="12" max="16384" width="9" style="119"/>
  </cols>
  <sheetData>
    <row r="19" spans="9:9" x14ac:dyDescent="0.15">
      <c r="I19" s="237"/>
    </row>
    <row r="20" spans="9:9" x14ac:dyDescent="0.15">
      <c r="I20" s="236"/>
    </row>
    <row r="40" spans="1:8" ht="39.950000000000003" customHeight="1" x14ac:dyDescent="0.15">
      <c r="C40" s="256" t="s">
        <v>86</v>
      </c>
      <c r="D40" s="257"/>
      <c r="E40" s="258">
        <f>ﾃﾞｰﾀﾃｰﾌﾞﾙ!C2</f>
        <v>44723</v>
      </c>
      <c r="F40" s="259"/>
      <c r="G40" s="259"/>
      <c r="H40" s="191">
        <f>WEEKDAY(E40,1)</f>
        <v>7</v>
      </c>
    </row>
    <row r="41" spans="1:8" ht="39.950000000000003" customHeight="1" x14ac:dyDescent="0.15">
      <c r="A41" s="153"/>
      <c r="B41" s="70"/>
      <c r="C41" s="256" t="s">
        <v>101</v>
      </c>
      <c r="D41" s="257"/>
      <c r="E41" s="260" t="str">
        <f>ﾃﾞｰﾀﾃｰﾌﾞﾙ!C4</f>
        <v>U-10、U-11</v>
      </c>
      <c r="F41" s="261"/>
      <c r="G41" s="262"/>
      <c r="H41" s="152"/>
    </row>
    <row r="42" spans="1:8" ht="39.950000000000003" customHeight="1" x14ac:dyDescent="0.15">
      <c r="A42" s="153"/>
      <c r="B42" s="70"/>
      <c r="C42" s="256" t="s">
        <v>87</v>
      </c>
      <c r="D42" s="257"/>
      <c r="E42" s="260" t="str">
        <f>ﾃﾞｰﾀﾃｰﾌﾞﾙ!C3</f>
        <v>ゴールデンスターおの芝生グランド</v>
      </c>
      <c r="F42" s="261"/>
      <c r="G42" s="262"/>
      <c r="H42" s="259"/>
    </row>
    <row r="43" spans="1:8" x14ac:dyDescent="0.15">
      <c r="E43" s="236"/>
    </row>
    <row r="44" spans="1:8" x14ac:dyDescent="0.15">
      <c r="G44" s="33"/>
    </row>
    <row r="45" spans="1:8" x14ac:dyDescent="0.15">
      <c r="G45" s="32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>
      <selection activeCell="N54" sqref="N54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69" t="str">
        <f>ﾃﾞｰﾀﾃｰﾌﾞﾙ!C1</f>
        <v>チャレンジカップ　U-11　U-10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43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43" x14ac:dyDescent="0.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43" x14ac:dyDescent="0.15">
      <c r="A4" s="47"/>
      <c r="B4" s="270" t="s">
        <v>19</v>
      </c>
      <c r="C4" s="270"/>
      <c r="D4" s="271" t="s">
        <v>18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70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70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70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72" t="s">
        <v>48</v>
      </c>
      <c r="B8" s="273" t="s">
        <v>47</v>
      </c>
      <c r="C8" s="273"/>
      <c r="D8" s="273"/>
      <c r="E8" s="273"/>
      <c r="F8" s="60" t="s">
        <v>46</v>
      </c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72"/>
      <c r="B9" s="273"/>
      <c r="C9" s="273"/>
      <c r="D9" s="273"/>
      <c r="E9" s="273"/>
      <c r="F9" s="59" t="s">
        <v>45</v>
      </c>
      <c r="G9" s="52"/>
      <c r="H9" s="52"/>
      <c r="I9" s="52"/>
      <c r="J9" s="52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0"/>
      <c r="B10" s="56"/>
      <c r="C10" s="56"/>
      <c r="D10" s="56"/>
      <c r="E10" s="56"/>
      <c r="F10" s="59"/>
      <c r="G10" s="52"/>
      <c r="H10" s="52"/>
      <c r="I10" s="52"/>
      <c r="J10" s="52"/>
      <c r="K10" s="5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72" t="s">
        <v>44</v>
      </c>
      <c r="B11" s="273" t="s">
        <v>43</v>
      </c>
      <c r="C11" s="273"/>
      <c r="D11" s="273"/>
      <c r="E11" s="273"/>
      <c r="F11" s="274">
        <f>ﾃﾞｰﾀﾃｰﾌﾞﾙ!C2</f>
        <v>44723</v>
      </c>
      <c r="G11" s="274"/>
      <c r="H11" s="274"/>
      <c r="I11" s="274"/>
      <c r="J11" s="274"/>
      <c r="K11" s="274"/>
      <c r="L11" s="275">
        <f>WEEKDAY(F11,1)</f>
        <v>7</v>
      </c>
      <c r="M11" s="275"/>
      <c r="N11" s="113"/>
      <c r="O11" s="113"/>
      <c r="P11" s="113"/>
      <c r="Q11" s="11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72"/>
      <c r="B12" s="273"/>
      <c r="C12" s="273"/>
      <c r="D12" s="273"/>
      <c r="E12" s="273"/>
      <c r="F12" s="274"/>
      <c r="G12" s="274"/>
      <c r="H12" s="274"/>
      <c r="I12" s="274"/>
      <c r="J12" s="274"/>
      <c r="K12" s="274"/>
      <c r="L12" s="275"/>
      <c r="M12" s="275"/>
      <c r="N12" s="113"/>
      <c r="O12" s="113"/>
      <c r="P12" s="113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72" t="s">
        <v>42</v>
      </c>
      <c r="B13" s="273" t="s">
        <v>41</v>
      </c>
      <c r="C13" s="273"/>
      <c r="D13" s="273"/>
      <c r="E13" s="273"/>
      <c r="F13" s="277" t="str">
        <f>ﾃﾞｰﾀﾃｰﾌﾞﾙ!C3</f>
        <v>ゴールデンスターおの芝生グランド</v>
      </c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19"/>
      <c r="B15" s="220"/>
      <c r="C15" s="220"/>
      <c r="D15" s="220"/>
      <c r="E15" s="220"/>
      <c r="F15" s="220" t="s">
        <v>122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72" t="s">
        <v>40</v>
      </c>
      <c r="B16" s="273" t="s">
        <v>39</v>
      </c>
      <c r="C16" s="273"/>
      <c r="D16" s="273"/>
      <c r="E16" s="273"/>
      <c r="F16" s="273" t="str">
        <f>ﾃﾞｰﾀﾃｰﾌﾞﾙ!C4</f>
        <v>U-10、U-11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72" t="s">
        <v>38</v>
      </c>
      <c r="B18" s="273" t="s">
        <v>37</v>
      </c>
      <c r="C18" s="273"/>
      <c r="D18" s="273"/>
      <c r="E18" s="273"/>
      <c r="F18" s="276" t="s">
        <v>118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72"/>
      <c r="B19" s="273"/>
      <c r="C19" s="273"/>
      <c r="D19" s="273"/>
      <c r="E19" s="273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72" t="s">
        <v>36</v>
      </c>
      <c r="B20" s="271" t="s">
        <v>35</v>
      </c>
      <c r="C20" s="271"/>
      <c r="D20" s="271"/>
      <c r="E20" s="271"/>
      <c r="F20" s="57" t="s">
        <v>34</v>
      </c>
      <c r="G20" s="57"/>
      <c r="H20" s="57"/>
      <c r="I20" s="57"/>
      <c r="J20" s="56"/>
      <c r="K20" s="56"/>
      <c r="L20" s="56"/>
      <c r="M20" s="52"/>
      <c r="N20" s="5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72"/>
      <c r="B21" s="271"/>
      <c r="C21" s="271"/>
      <c r="D21" s="271"/>
      <c r="E21" s="271"/>
      <c r="F21" s="56"/>
      <c r="G21" s="56"/>
      <c r="H21" s="56"/>
      <c r="I21" s="56"/>
      <c r="J21" s="56"/>
      <c r="K21" s="56"/>
      <c r="L21" s="56"/>
      <c r="M21" s="52"/>
      <c r="N21" s="5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6" t="s">
        <v>33</v>
      </c>
      <c r="G22" s="47"/>
      <c r="H22" s="47"/>
      <c r="I22" s="56"/>
      <c r="J22" s="56"/>
      <c r="K22" s="56"/>
      <c r="L22" s="56"/>
      <c r="M22" s="52"/>
      <c r="N22" s="5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6" t="s">
        <v>52</v>
      </c>
      <c r="G23" s="47"/>
      <c r="H23" s="47"/>
      <c r="I23" s="56"/>
      <c r="J23" s="56"/>
      <c r="K23" s="56"/>
      <c r="L23" s="56"/>
      <c r="M23" s="52"/>
      <c r="N23" s="5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6"/>
      <c r="G24" s="47"/>
      <c r="H24" s="47"/>
      <c r="I24" s="56"/>
      <c r="J24" s="56"/>
      <c r="K24" s="56"/>
      <c r="L24" s="56"/>
      <c r="M24" s="52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6" t="s">
        <v>70</v>
      </c>
      <c r="G25" s="47"/>
      <c r="H25" s="47"/>
      <c r="I25" s="56"/>
      <c r="J25" s="56"/>
      <c r="K25" s="56"/>
      <c r="L25" s="56"/>
      <c r="M25" s="52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4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8" t="s">
        <v>31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5" t="s">
        <v>30</v>
      </c>
      <c r="G28" s="56"/>
      <c r="H28" s="56"/>
      <c r="I28" s="56"/>
      <c r="J28" s="56"/>
      <c r="K28" s="56"/>
      <c r="L28" s="5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5" t="s">
        <v>29</v>
      </c>
      <c r="G29" s="56"/>
      <c r="H29" s="56"/>
      <c r="I29" s="56"/>
      <c r="J29" s="56"/>
      <c r="K29" s="56"/>
      <c r="L29" s="56"/>
      <c r="M29" s="52"/>
      <c r="N29" s="5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2"/>
      <c r="E30" s="52"/>
      <c r="F30" s="55" t="s">
        <v>28</v>
      </c>
      <c r="G30" s="53"/>
      <c r="H30" s="53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5" t="s">
        <v>27</v>
      </c>
      <c r="G31" s="53"/>
      <c r="H31" s="53"/>
      <c r="I31" s="52"/>
      <c r="J31" s="52"/>
      <c r="K31" s="52"/>
      <c r="L31" s="52"/>
      <c r="M31" s="52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5" t="s">
        <v>109</v>
      </c>
      <c r="G32" s="53"/>
      <c r="H32" s="53"/>
      <c r="I32" s="52"/>
      <c r="J32" s="52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5"/>
      <c r="G33" s="52" t="s">
        <v>110</v>
      </c>
      <c r="H33" s="53"/>
      <c r="I33" s="52"/>
      <c r="J33" s="52"/>
      <c r="K33" s="52"/>
      <c r="L33" s="52"/>
      <c r="M33" s="52"/>
      <c r="N33" s="5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4" t="s">
        <v>26</v>
      </c>
      <c r="G34" s="53"/>
      <c r="H34" s="53"/>
      <c r="I34" s="47"/>
      <c r="J34" s="47"/>
      <c r="K34" s="47"/>
      <c r="L34" s="52"/>
      <c r="M34" s="52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4"/>
      <c r="G35" s="53"/>
      <c r="H35" s="53"/>
      <c r="I35" s="47"/>
      <c r="J35" s="47"/>
      <c r="K35" s="47"/>
      <c r="L35" s="52"/>
      <c r="M35" s="52"/>
      <c r="N35" s="5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2"/>
      <c r="E36" s="52"/>
      <c r="F36" s="54"/>
      <c r="G36" s="53"/>
      <c r="H36" s="53"/>
      <c r="I36" s="47"/>
      <c r="J36" s="47"/>
      <c r="K36" s="47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72" t="s">
        <v>25</v>
      </c>
      <c r="B37" s="271" t="s">
        <v>24</v>
      </c>
      <c r="C37" s="271"/>
      <c r="D37" s="271"/>
      <c r="E37" s="271"/>
      <c r="F37" s="47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72"/>
      <c r="B38" s="271"/>
      <c r="C38" s="271"/>
      <c r="D38" s="271"/>
      <c r="E38" s="271"/>
      <c r="F38" s="51" t="s">
        <v>22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1"/>
      <c r="AI40" s="61"/>
    </row>
    <row r="41" spans="1:38" x14ac:dyDescent="0.15">
      <c r="A41" s="272" t="s">
        <v>21</v>
      </c>
      <c r="B41" s="270" t="s">
        <v>20</v>
      </c>
      <c r="C41" s="270"/>
      <c r="D41" s="270"/>
      <c r="E41" s="270"/>
      <c r="F41" s="221">
        <v>1</v>
      </c>
      <c r="G41" s="267" t="str">
        <f>ﾃﾞｰﾀﾃｰﾌﾞﾙ!J8</f>
        <v>ジベルテイード</v>
      </c>
      <c r="H41" s="268"/>
      <c r="I41" s="268"/>
      <c r="J41" s="268"/>
      <c r="K41" s="268"/>
      <c r="L41" s="268"/>
      <c r="M41" s="268"/>
      <c r="N41" s="222" t="s">
        <v>174</v>
      </c>
      <c r="O41" s="223"/>
      <c r="P41" s="223"/>
      <c r="Q41" s="223"/>
      <c r="R41" s="223"/>
      <c r="S41" s="223"/>
      <c r="T41" s="223"/>
      <c r="U41" s="224"/>
      <c r="AE41" s="48"/>
      <c r="AK41" s="105"/>
      <c r="AL41" s="106"/>
    </row>
    <row r="42" spans="1:38" x14ac:dyDescent="0.15">
      <c r="A42" s="272"/>
      <c r="B42" s="270"/>
      <c r="C42" s="270"/>
      <c r="D42" s="270"/>
      <c r="E42" s="270"/>
      <c r="F42" s="225">
        <v>2</v>
      </c>
      <c r="G42" s="263" t="str">
        <f>ﾃﾞｰﾀﾃｰﾌﾞﾙ!J9</f>
        <v>加西FC</v>
      </c>
      <c r="H42" s="264"/>
      <c r="I42" s="264"/>
      <c r="J42" s="264"/>
      <c r="K42" s="264"/>
      <c r="L42" s="264"/>
      <c r="M42" s="264"/>
      <c r="N42" s="218" t="s">
        <v>175</v>
      </c>
      <c r="O42" s="48"/>
      <c r="P42" s="48"/>
      <c r="Q42" s="48"/>
      <c r="R42" s="42"/>
      <c r="S42" s="42"/>
      <c r="T42" s="42"/>
      <c r="U42" s="226"/>
      <c r="AE42" s="48"/>
      <c r="AK42" s="105"/>
      <c r="AL42" s="106"/>
    </row>
    <row r="43" spans="1:38" ht="17.25" x14ac:dyDescent="0.15">
      <c r="B43" s="49"/>
      <c r="C43" s="49"/>
      <c r="D43" s="49"/>
      <c r="F43" s="225">
        <v>3</v>
      </c>
      <c r="G43" s="263" t="str">
        <f>ﾃﾞｰﾀﾃｰﾌﾞﾙ!J10</f>
        <v>SVIC　FA　U-10</v>
      </c>
      <c r="H43" s="264"/>
      <c r="I43" s="264"/>
      <c r="J43" s="264"/>
      <c r="K43" s="264"/>
      <c r="L43" s="264"/>
      <c r="M43" s="264"/>
      <c r="N43" s="218" t="s">
        <v>176</v>
      </c>
      <c r="O43" s="42"/>
      <c r="P43" s="42" t="s">
        <v>158</v>
      </c>
      <c r="Q43" s="42"/>
      <c r="R43" s="42"/>
      <c r="S43" s="42"/>
      <c r="T43" s="42"/>
      <c r="U43" s="226"/>
      <c r="AK43" s="105"/>
      <c r="AL43" s="106"/>
    </row>
    <row r="44" spans="1:38" x14ac:dyDescent="0.15">
      <c r="F44" s="225">
        <v>4</v>
      </c>
      <c r="G44" s="263" t="str">
        <f>ﾃﾞｰﾀﾃｰﾌﾞﾙ!J11</f>
        <v>社FCジュニアU-10</v>
      </c>
      <c r="H44" s="264"/>
      <c r="I44" s="264"/>
      <c r="J44" s="264"/>
      <c r="K44" s="264"/>
      <c r="L44" s="264"/>
      <c r="M44" s="264"/>
      <c r="N44" s="218" t="str">
        <f>ﾃﾞｰﾀﾃｰﾌﾞﾙ!I11</f>
        <v>北播磨</v>
      </c>
      <c r="O44" s="48"/>
      <c r="P44" s="48"/>
      <c r="Q44" s="48"/>
      <c r="R44" s="42"/>
      <c r="S44" s="42"/>
      <c r="T44" s="48"/>
      <c r="U44" s="226"/>
      <c r="AK44" s="105"/>
      <c r="AL44" s="106"/>
    </row>
    <row r="45" spans="1:38" x14ac:dyDescent="0.15">
      <c r="F45" s="225">
        <v>5</v>
      </c>
      <c r="G45" s="263" t="str">
        <f>ﾃﾞｰﾀﾃｰﾌﾞﾙ!J12</f>
        <v>荒井FC</v>
      </c>
      <c r="H45" s="264"/>
      <c r="I45" s="264"/>
      <c r="J45" s="264"/>
      <c r="K45" s="264"/>
      <c r="L45" s="264"/>
      <c r="M45" s="264"/>
      <c r="N45" s="218" t="s">
        <v>177</v>
      </c>
      <c r="O45" s="48"/>
      <c r="P45" s="48"/>
      <c r="Q45" s="48"/>
      <c r="R45" s="42"/>
      <c r="S45" s="42"/>
      <c r="T45" s="48"/>
      <c r="U45" s="226"/>
      <c r="AK45" s="105"/>
      <c r="AL45" s="106"/>
    </row>
    <row r="46" spans="1:38" x14ac:dyDescent="0.15">
      <c r="A46" s="47"/>
      <c r="B46" s="47"/>
      <c r="C46" s="47"/>
      <c r="D46" s="47"/>
      <c r="E46" s="47"/>
      <c r="F46" s="227">
        <v>6</v>
      </c>
      <c r="G46" s="265" t="str">
        <f>ﾃﾞｰﾀﾃｰﾌﾞﾙ!J13</f>
        <v>旭FCジュニアU-10</v>
      </c>
      <c r="H46" s="266"/>
      <c r="I46" s="266"/>
      <c r="J46" s="266"/>
      <c r="K46" s="266"/>
      <c r="L46" s="266"/>
      <c r="M46" s="266"/>
      <c r="N46" s="228" t="s">
        <v>175</v>
      </c>
      <c r="O46" s="229"/>
      <c r="P46" s="230"/>
      <c r="Q46" s="230"/>
      <c r="R46" s="229"/>
      <c r="S46" s="229"/>
      <c r="T46" s="229"/>
      <c r="U46" s="231"/>
      <c r="AK46" s="105"/>
      <c r="AL46" s="106"/>
    </row>
    <row r="47" spans="1:38" x14ac:dyDescent="0.15">
      <c r="F47" s="221">
        <v>7</v>
      </c>
      <c r="G47" s="267" t="str">
        <f>ﾃﾞｰﾀﾃｰﾌﾞﾙ!J14</f>
        <v>社FCジュニアU-11</v>
      </c>
      <c r="H47" s="268"/>
      <c r="I47" s="268"/>
      <c r="J47" s="268"/>
      <c r="K47" s="268"/>
      <c r="L47" s="268"/>
      <c r="M47" s="268"/>
      <c r="N47" s="222" t="str">
        <f>ﾃﾞｰﾀﾃｰﾌﾞﾙ!I14</f>
        <v>北播磨</v>
      </c>
      <c r="O47" s="232"/>
      <c r="P47" s="232"/>
      <c r="Q47" s="232"/>
      <c r="R47" s="233"/>
      <c r="S47" s="233"/>
      <c r="T47" s="233"/>
      <c r="U47" s="224"/>
      <c r="AK47" s="105"/>
      <c r="AL47" s="106"/>
    </row>
    <row r="48" spans="1:38" x14ac:dyDescent="0.15">
      <c r="F48" s="225">
        <v>8</v>
      </c>
      <c r="G48" s="263" t="str">
        <f>ﾃﾞｰﾀﾃｰﾌﾞﾙ!J15</f>
        <v>フロールFC</v>
      </c>
      <c r="H48" s="264"/>
      <c r="I48" s="264"/>
      <c r="J48" s="264"/>
      <c r="K48" s="264"/>
      <c r="L48" s="264"/>
      <c r="M48" s="264"/>
      <c r="N48" s="218" t="s">
        <v>177</v>
      </c>
      <c r="O48" s="42"/>
      <c r="P48" s="42"/>
      <c r="Q48" s="48"/>
      <c r="R48" s="42"/>
      <c r="S48" s="42"/>
      <c r="T48" s="42"/>
      <c r="U48" s="226"/>
      <c r="AK48" s="105"/>
      <c r="AL48" s="106"/>
    </row>
    <row r="49" spans="1:38" x14ac:dyDescent="0.15">
      <c r="A49" s="47"/>
      <c r="B49" s="47"/>
      <c r="C49" s="47"/>
      <c r="E49" s="47"/>
      <c r="F49" s="225">
        <v>9</v>
      </c>
      <c r="G49" s="263" t="str">
        <f>ﾃﾞｰﾀﾃｰﾌﾞﾙ!J16</f>
        <v>武庫之荘FC</v>
      </c>
      <c r="H49" s="264"/>
      <c r="I49" s="264"/>
      <c r="J49" s="264"/>
      <c r="K49" s="264"/>
      <c r="L49" s="264"/>
      <c r="M49" s="264"/>
      <c r="N49" s="218" t="s">
        <v>174</v>
      </c>
      <c r="O49" s="42"/>
      <c r="P49" s="42" t="s">
        <v>136</v>
      </c>
      <c r="Q49" s="42"/>
      <c r="R49" s="42"/>
      <c r="S49" s="42"/>
      <c r="T49" s="42"/>
      <c r="U49" s="226"/>
      <c r="AK49" s="105"/>
      <c r="AL49" s="106"/>
    </row>
    <row r="50" spans="1:38" x14ac:dyDescent="0.15">
      <c r="F50" s="234">
        <v>10</v>
      </c>
      <c r="G50" s="263" t="str">
        <f>ﾃﾞｰﾀﾃｰﾌﾞﾙ!J17</f>
        <v>クリアティーバー尼崎</v>
      </c>
      <c r="H50" s="264"/>
      <c r="I50" s="264"/>
      <c r="J50" s="264"/>
      <c r="K50" s="264"/>
      <c r="L50" s="264"/>
      <c r="M50" s="264"/>
      <c r="N50" s="218" t="s">
        <v>174</v>
      </c>
      <c r="O50" s="42"/>
      <c r="P50" s="42"/>
      <c r="Q50" s="42"/>
      <c r="R50" s="42"/>
      <c r="S50" s="42"/>
      <c r="T50" s="42"/>
      <c r="U50" s="226"/>
      <c r="AE50" s="47"/>
      <c r="AK50" s="105"/>
      <c r="AL50" s="106"/>
    </row>
    <row r="51" spans="1:38" x14ac:dyDescent="0.15">
      <c r="F51" s="234">
        <v>11</v>
      </c>
      <c r="G51" s="263" t="str">
        <f>ﾃﾞｰﾀﾃｰﾌﾞﾙ!J18</f>
        <v>SVIC　FA　U-11</v>
      </c>
      <c r="H51" s="264"/>
      <c r="I51" s="264"/>
      <c r="J51" s="264"/>
      <c r="K51" s="264"/>
      <c r="L51" s="264"/>
      <c r="M51" s="264"/>
      <c r="N51" s="218" t="s">
        <v>176</v>
      </c>
      <c r="O51" s="42"/>
      <c r="P51" s="42"/>
      <c r="Q51" s="42"/>
      <c r="R51" s="42"/>
      <c r="S51" s="42"/>
      <c r="T51" s="42"/>
      <c r="U51" s="226"/>
      <c r="AE51" s="47"/>
      <c r="AK51" s="105"/>
      <c r="AL51" s="106"/>
    </row>
    <row r="52" spans="1:38" x14ac:dyDescent="0.15">
      <c r="F52" s="235">
        <v>12</v>
      </c>
      <c r="G52" s="265" t="str">
        <f>ﾃﾞｰﾀﾃｰﾌﾞﾙ!J19</f>
        <v>旭FCジュニアU-11</v>
      </c>
      <c r="H52" s="266"/>
      <c r="I52" s="266"/>
      <c r="J52" s="266"/>
      <c r="K52" s="266"/>
      <c r="L52" s="266"/>
      <c r="M52" s="266"/>
      <c r="N52" s="228" t="str">
        <f>ﾃﾞｰﾀﾃｰﾌﾞﾙ!I19</f>
        <v>北播磨</v>
      </c>
      <c r="O52" s="229"/>
      <c r="P52" s="229"/>
      <c r="Q52" s="229"/>
      <c r="R52" s="229"/>
      <c r="S52" s="229"/>
      <c r="T52" s="229"/>
      <c r="U52" s="231"/>
      <c r="AE52" s="47"/>
      <c r="AK52" s="105"/>
      <c r="AL52" s="106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49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119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53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49"/>
  <sheetViews>
    <sheetView zoomScaleNormal="100" workbookViewId="0">
      <selection activeCell="G31" sqref="G31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1" customWidth="1"/>
    <col min="33" max="16384" width="9" style="7"/>
  </cols>
  <sheetData>
    <row r="2" spans="2:32" ht="21" x14ac:dyDescent="0.15">
      <c r="B2" s="278" t="str">
        <f>ﾃﾞｰﾀﾃｰﾌﾞﾙ!C1</f>
        <v>チャレンジカップ　U-11　U-10</v>
      </c>
      <c r="C2" s="257"/>
      <c r="D2" s="257"/>
      <c r="E2" s="257"/>
      <c r="F2" s="257"/>
      <c r="G2" s="257"/>
      <c r="H2" s="257"/>
      <c r="I2" s="257"/>
      <c r="J2" s="257"/>
      <c r="K2" s="5"/>
      <c r="L2" s="5"/>
      <c r="M2" s="109" t="s">
        <v>71</v>
      </c>
      <c r="N2" s="5"/>
      <c r="O2" s="5"/>
      <c r="P2" s="5"/>
      <c r="Q2" s="5"/>
      <c r="R2" s="6"/>
      <c r="S2" s="6"/>
      <c r="T2" s="6"/>
      <c r="W2" s="136"/>
      <c r="X2" s="137"/>
      <c r="Y2" s="137"/>
      <c r="Z2" s="137"/>
      <c r="AA2" s="137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208" t="s">
        <v>167</v>
      </c>
      <c r="C4" s="8" t="s">
        <v>11</v>
      </c>
      <c r="D4" s="18" t="str">
        <f>B5</f>
        <v>社FCジュニア</v>
      </c>
      <c r="E4" s="18"/>
      <c r="F4" s="19"/>
      <c r="G4" s="18" t="str">
        <f>B6</f>
        <v>加西FC</v>
      </c>
      <c r="H4" s="18"/>
      <c r="I4" s="18"/>
      <c r="J4" s="20" t="str">
        <f>B7</f>
        <v>SVIC　FA</v>
      </c>
      <c r="K4" s="18"/>
      <c r="L4" s="19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46" t="s">
        <v>83</v>
      </c>
      <c r="V4" s="146" t="s">
        <v>84</v>
      </c>
      <c r="W4" s="147" t="s">
        <v>85</v>
      </c>
      <c r="X4" s="147"/>
      <c r="Y4" s="139"/>
      <c r="Z4" s="140"/>
      <c r="AA4" s="138"/>
    </row>
    <row r="5" spans="2:32" ht="27.95" customHeight="1" thickTop="1" x14ac:dyDescent="0.15">
      <c r="B5" s="87" t="str">
        <f>ﾃﾞｰﾀﾃｰﾌﾞﾙ!C8</f>
        <v>社FCジュニア</v>
      </c>
      <c r="C5" s="97" t="str">
        <f>ﾃﾞｰﾀﾃｰﾌﾞﾙ!D8</f>
        <v>北播磨</v>
      </c>
      <c r="D5" s="122"/>
      <c r="E5" s="121" t="s">
        <v>16</v>
      </c>
      <c r="F5" s="118"/>
      <c r="G5" s="124" t="str">
        <f>ﾀｲﾑｽｹｼﾞｭｰﾙ!E7</f>
        <v>.</v>
      </c>
      <c r="H5" s="125" t="str">
        <f>IF(ISTEXT(G5),"",IF(G5&gt;=I5,IF(G5=I5,"△","○"),"●"))</f>
        <v/>
      </c>
      <c r="I5" s="126" t="str">
        <f>ﾀｲﾑｽｹｼﾞｭｰﾙ!G7</f>
        <v>.</v>
      </c>
      <c r="J5" s="63" t="str">
        <f>ﾀｲﾑｽｹｼﾞｭｰﾙ!E9</f>
        <v>.</v>
      </c>
      <c r="K5" s="65" t="str">
        <f>IF(ISTEXT(J5),"",IF(J5&gt;=L5,IF(J5=L5,"△","○"),"●"))</f>
        <v/>
      </c>
      <c r="L5" s="62" t="str">
        <f xml:space="preserve"> ﾀｲﾑｽｹｼﾞｭｰﾙ!G9</f>
        <v>.</v>
      </c>
      <c r="M5" s="22"/>
      <c r="N5" s="23"/>
      <c r="O5" s="23"/>
      <c r="P5" s="24"/>
      <c r="Q5" s="21"/>
      <c r="R5" s="15"/>
      <c r="S5" s="15"/>
      <c r="T5" s="6"/>
      <c r="U5" s="149">
        <f>COUNTIF(D5:L5,"○")</f>
        <v>0</v>
      </c>
      <c r="V5" s="149">
        <f>COUNTIF(D5:L5,"△")</f>
        <v>0</v>
      </c>
      <c r="W5" s="150">
        <f>(U5*3)+V5</f>
        <v>0</v>
      </c>
      <c r="X5" s="141"/>
      <c r="Y5" s="141"/>
      <c r="Z5" s="141"/>
      <c r="AA5" s="141"/>
    </row>
    <row r="6" spans="2:32" ht="27.95" customHeight="1" x14ac:dyDescent="0.15">
      <c r="B6" s="87" t="str">
        <f>ﾃﾞｰﾀﾃｰﾌﾞﾙ!C9</f>
        <v>加西FC</v>
      </c>
      <c r="C6" s="98" t="str">
        <f>ﾃﾞｰﾀﾃｰﾌﾞﾙ!D9</f>
        <v>北播磨</v>
      </c>
      <c r="D6" s="64" t="str">
        <f>I5</f>
        <v>.</v>
      </c>
      <c r="E6" s="65" t="str">
        <f>IF(ISTEXT(D6),"",IF(D6&gt;=F6,IF(D6=F6,"△","○"),"●"))</f>
        <v/>
      </c>
      <c r="F6" s="123" t="str">
        <f>G5</f>
        <v>.</v>
      </c>
      <c r="G6" s="127"/>
      <c r="H6" s="128" t="s">
        <v>16</v>
      </c>
      <c r="I6" s="129"/>
      <c r="J6" s="130" t="str">
        <f>ﾀｲﾑｽｹｼﾞｭｰﾙ!E11</f>
        <v>.</v>
      </c>
      <c r="K6" s="125" t="str">
        <f>IF(ISTEXT(J6),"",IF(J6&gt;=L6,IF(J6=L6,"△","○"),"●"))</f>
        <v/>
      </c>
      <c r="L6" s="131" t="str">
        <f>ﾀｲﾑｽｹｼﾞｭｰﾙ!G11</f>
        <v>.</v>
      </c>
      <c r="M6" s="25"/>
      <c r="N6" s="26"/>
      <c r="O6" s="26"/>
      <c r="P6" s="27"/>
      <c r="Q6" s="28"/>
      <c r="R6" s="15"/>
      <c r="S6" s="15"/>
      <c r="T6" s="6"/>
      <c r="U6" s="149">
        <f>COUNTIF(D6:L6,"○")</f>
        <v>0</v>
      </c>
      <c r="V6" s="149">
        <f>COUNTIF(D6:L6,"△")</f>
        <v>0</v>
      </c>
      <c r="W6" s="150">
        <f>(U6*3)+V6</f>
        <v>0</v>
      </c>
      <c r="X6" s="141"/>
      <c r="Y6" s="141"/>
      <c r="Z6" s="142"/>
      <c r="AA6" s="142"/>
    </row>
    <row r="7" spans="2:32" s="30" customFormat="1" ht="27.95" customHeight="1" thickBot="1" x14ac:dyDescent="0.2">
      <c r="B7" s="89" t="str">
        <f>ﾃﾞｰﾀﾃｰﾌﾞﾙ!C10</f>
        <v>SVIC　FA</v>
      </c>
      <c r="C7" s="99" t="str">
        <f>ﾃﾞｰﾀﾃｰﾌﾞﾙ!D10</f>
        <v>神戸</v>
      </c>
      <c r="D7" s="90" t="str">
        <f>L5</f>
        <v>.</v>
      </c>
      <c r="E7" s="95" t="str">
        <f>IF(ISTEXT(D7),"",IF(D7&gt;=F7,IF(D7=F7,"△","○"),"●"))</f>
        <v/>
      </c>
      <c r="F7" s="91" t="str">
        <f>J5</f>
        <v>.</v>
      </c>
      <c r="G7" s="92" t="str">
        <f>L6</f>
        <v>.</v>
      </c>
      <c r="H7" s="95" t="str">
        <f>IF(ISTEXT(G7),"",IF(G7&gt;=I7,IF(G7=I7,"△","○"),"●"))</f>
        <v/>
      </c>
      <c r="I7" s="92" t="str">
        <f>J6</f>
        <v>.</v>
      </c>
      <c r="J7" s="132"/>
      <c r="K7" s="133" t="s">
        <v>16</v>
      </c>
      <c r="L7" s="134"/>
      <c r="M7" s="148"/>
      <c r="N7" s="96"/>
      <c r="O7" s="96"/>
      <c r="P7" s="93"/>
      <c r="Q7" s="94"/>
      <c r="R7" s="29"/>
      <c r="S7" s="29"/>
      <c r="T7" s="16"/>
      <c r="U7" s="149">
        <f>COUNTIF(D7:L7,"○")</f>
        <v>0</v>
      </c>
      <c r="V7" s="149">
        <f>COUNTIF(D7:L7,"△")</f>
        <v>0</v>
      </c>
      <c r="W7" s="150">
        <f>(U7*3)+V7</f>
        <v>0</v>
      </c>
      <c r="X7" s="141"/>
      <c r="Y7" s="141"/>
      <c r="Z7" s="142"/>
      <c r="AA7" s="142"/>
      <c r="AB7" s="143"/>
      <c r="AC7" s="143"/>
      <c r="AD7" s="143"/>
      <c r="AE7" s="143"/>
      <c r="AF7" s="143"/>
    </row>
    <row r="8" spans="2:32" ht="27.95" customHeight="1" thickBot="1" x14ac:dyDescent="0.2">
      <c r="B8" s="6"/>
      <c r="C8" s="100"/>
      <c r="D8" s="66"/>
      <c r="E8" s="66"/>
      <c r="F8" s="66"/>
      <c r="G8" s="66"/>
      <c r="H8" s="66"/>
      <c r="I8" s="66"/>
      <c r="J8" s="66"/>
      <c r="K8" s="66"/>
      <c r="L8" s="66"/>
      <c r="M8" s="6"/>
      <c r="N8" s="6"/>
      <c r="O8" s="6"/>
      <c r="P8" s="6"/>
      <c r="Q8" s="16"/>
      <c r="R8" s="6"/>
      <c r="S8" s="6"/>
      <c r="T8" s="6"/>
      <c r="U8" s="149"/>
      <c r="V8" s="149"/>
      <c r="W8" s="151"/>
      <c r="X8" s="15"/>
      <c r="Y8" s="15"/>
      <c r="Z8" s="15"/>
      <c r="AA8" s="29"/>
    </row>
    <row r="9" spans="2:32" ht="27.95" customHeight="1" thickBot="1" x14ac:dyDescent="0.2">
      <c r="B9" s="88" t="s">
        <v>168</v>
      </c>
      <c r="C9" s="8" t="s">
        <v>11</v>
      </c>
      <c r="D9" s="67" t="str">
        <f>B10</f>
        <v>荒井FC</v>
      </c>
      <c r="E9" s="67"/>
      <c r="F9" s="68"/>
      <c r="G9" s="67" t="str">
        <f>B11</f>
        <v>ジベルテイード</v>
      </c>
      <c r="H9" s="67"/>
      <c r="I9" s="67"/>
      <c r="J9" s="69" t="str">
        <f>B12</f>
        <v>旭FCジュニア</v>
      </c>
      <c r="K9" s="67"/>
      <c r="L9" s="68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49"/>
      <c r="V9" s="149"/>
      <c r="W9" s="151"/>
      <c r="X9" s="138"/>
      <c r="Y9" s="139"/>
      <c r="Z9" s="140"/>
      <c r="AA9" s="144"/>
    </row>
    <row r="10" spans="2:32" s="30" customFormat="1" ht="27.95" customHeight="1" thickTop="1" x14ac:dyDescent="0.15">
      <c r="B10" s="87" t="str">
        <f>ﾃﾞｰﾀﾃｰﾌﾞﾙ!C11</f>
        <v>荒井FC</v>
      </c>
      <c r="C10" s="98" t="str">
        <f>ﾃﾞｰﾀﾃｰﾌﾞﾙ!D11</f>
        <v>東播</v>
      </c>
      <c r="D10" s="122"/>
      <c r="E10" s="121" t="s">
        <v>16</v>
      </c>
      <c r="F10" s="118"/>
      <c r="G10" s="124" t="str">
        <f>ﾀｲﾑｽｹｼﾞｭｰﾙ!L7</f>
        <v>.</v>
      </c>
      <c r="H10" s="125" t="str">
        <f>IF(ISTEXT(G10),"",IF(G10&gt;=I10,IF(G10=I10,"△","○"),"●"))</f>
        <v/>
      </c>
      <c r="I10" s="126" t="str">
        <f>ﾀｲﾑｽｹｼﾞｭｰﾙ!N7</f>
        <v>.</v>
      </c>
      <c r="J10" s="63" t="str">
        <f>ﾀｲﾑｽｹｼﾞｭｰﾙ!L9</f>
        <v>.</v>
      </c>
      <c r="K10" s="65" t="str">
        <f>IF(ISTEXT(J10),"",IF(J10&gt;=L10,IF(J10=L10,"△","○"),"●"))</f>
        <v/>
      </c>
      <c r="L10" s="62" t="str">
        <f>ﾀｲﾑｽｹｼﾞｭｰﾙ!N9</f>
        <v>.</v>
      </c>
      <c r="M10" s="22"/>
      <c r="N10" s="23"/>
      <c r="O10" s="23"/>
      <c r="P10" s="24"/>
      <c r="Q10" s="21"/>
      <c r="R10" s="15"/>
      <c r="S10" s="15"/>
      <c r="T10" s="6"/>
      <c r="U10" s="149">
        <f>COUNTIF(D10:L10,"○")</f>
        <v>0</v>
      </c>
      <c r="V10" s="149">
        <f>COUNTIF(D10:L10,"△")</f>
        <v>0</v>
      </c>
      <c r="W10" s="150">
        <f>(U10*3)+V10</f>
        <v>0</v>
      </c>
      <c r="X10" s="142"/>
      <c r="Y10" s="142"/>
      <c r="Z10" s="141"/>
      <c r="AA10" s="141"/>
      <c r="AB10" s="143"/>
      <c r="AC10" s="143"/>
      <c r="AD10" s="143"/>
      <c r="AE10" s="143"/>
      <c r="AF10" s="143"/>
    </row>
    <row r="11" spans="2:32" ht="27.95" customHeight="1" x14ac:dyDescent="0.15">
      <c r="B11" s="87" t="str">
        <f>ﾃﾞｰﾀﾃｰﾌﾞﾙ!C12</f>
        <v>ジベルテイード</v>
      </c>
      <c r="C11" s="98" t="str">
        <f>ﾃﾞｰﾀﾃｰﾌﾞﾙ!D12</f>
        <v>尼崎</v>
      </c>
      <c r="D11" s="64" t="str">
        <f>I10</f>
        <v>.</v>
      </c>
      <c r="E11" s="65" t="str">
        <f>IF(ISTEXT(D11),"",IF(D11&gt;=F11,IF(D11=F11,"△","○"),"●"))</f>
        <v/>
      </c>
      <c r="F11" s="123" t="str">
        <f>G10</f>
        <v>.</v>
      </c>
      <c r="G11" s="127"/>
      <c r="H11" s="128" t="s">
        <v>16</v>
      </c>
      <c r="I11" s="129"/>
      <c r="J11" s="130" t="str">
        <f>ﾀｲﾑｽｹｼﾞｭｰﾙ!L11</f>
        <v>.</v>
      </c>
      <c r="K11" s="125" t="str">
        <f>IF(ISTEXT(J11),"",IF(J11&gt;=L11,IF(J11=L11,"△","○"),"●"))</f>
        <v/>
      </c>
      <c r="L11" s="131" t="str">
        <f>ﾀｲﾑｽｹｼﾞｭｰﾙ!N11</f>
        <v>.</v>
      </c>
      <c r="M11" s="25"/>
      <c r="N11" s="26"/>
      <c r="O11" s="26"/>
      <c r="P11" s="27"/>
      <c r="Q11" s="28"/>
      <c r="R11" s="15"/>
      <c r="S11" s="15"/>
      <c r="T11" s="6"/>
      <c r="U11" s="149">
        <f>COUNTIF(D11:L11,"○")</f>
        <v>0</v>
      </c>
      <c r="V11" s="149">
        <f>COUNTIF(D11:L11,"△")</f>
        <v>0</v>
      </c>
      <c r="W11" s="150">
        <f>(U11*3)+V11</f>
        <v>0</v>
      </c>
      <c r="X11" s="141"/>
      <c r="Y11" s="141"/>
      <c r="Z11" s="142"/>
      <c r="AA11" s="142"/>
    </row>
    <row r="12" spans="2:32" ht="27.95" customHeight="1" thickBot="1" x14ac:dyDescent="0.2">
      <c r="B12" s="89" t="str">
        <f>ﾃﾞｰﾀﾃｰﾌﾞﾙ!C13</f>
        <v>旭FCジュニア</v>
      </c>
      <c r="C12" s="99" t="str">
        <f>ﾃﾞｰﾀﾃｰﾌﾞﾙ!D13</f>
        <v>北播磨</v>
      </c>
      <c r="D12" s="90" t="str">
        <f>L10</f>
        <v>.</v>
      </c>
      <c r="E12" s="95" t="str">
        <f>IF(ISTEXT(D12),"",IF(D12&gt;=F12,IF(D12=F12,"△","○"),"●"))</f>
        <v/>
      </c>
      <c r="F12" s="91" t="str">
        <f>J10</f>
        <v>.</v>
      </c>
      <c r="G12" s="92" t="str">
        <f>L11</f>
        <v>.</v>
      </c>
      <c r="H12" s="95" t="str">
        <f>IF(ISTEXT(G12),"",IF(G12&gt;=I12,IF(G12=I12,"△","○"),"●"))</f>
        <v/>
      </c>
      <c r="I12" s="92" t="str">
        <f>J11</f>
        <v>.</v>
      </c>
      <c r="J12" s="132"/>
      <c r="K12" s="133" t="s">
        <v>16</v>
      </c>
      <c r="L12" s="134"/>
      <c r="M12" s="148"/>
      <c r="N12" s="96"/>
      <c r="O12" s="96"/>
      <c r="P12" s="93"/>
      <c r="Q12" s="94"/>
      <c r="R12" s="29"/>
      <c r="S12" s="29"/>
      <c r="T12" s="16"/>
      <c r="U12" s="149">
        <f>COUNTIF(D12:L12,"○")</f>
        <v>0</v>
      </c>
      <c r="V12" s="149">
        <f>COUNTIF(D12:L12,"△")</f>
        <v>0</v>
      </c>
      <c r="W12" s="150">
        <f>(U12*3)+V12</f>
        <v>0</v>
      </c>
      <c r="X12" s="141"/>
      <c r="Y12" s="141"/>
      <c r="Z12" s="141"/>
      <c r="AA12" s="142"/>
    </row>
    <row r="13" spans="2:32" ht="27.95" customHeight="1" thickBot="1" x14ac:dyDescent="0.2">
      <c r="B13" s="6"/>
      <c r="C13" s="100"/>
      <c r="D13" s="66"/>
      <c r="E13" s="66"/>
      <c r="F13" s="66"/>
      <c r="G13" s="66"/>
      <c r="H13" s="66"/>
      <c r="I13" s="66"/>
      <c r="J13" s="66"/>
      <c r="K13" s="66"/>
      <c r="L13" s="66"/>
      <c r="M13" s="6"/>
      <c r="N13" s="6"/>
      <c r="O13" s="6"/>
      <c r="P13" s="6"/>
      <c r="Q13" s="16"/>
      <c r="R13" s="6"/>
      <c r="S13" s="6"/>
      <c r="T13" s="6"/>
      <c r="U13" s="149"/>
      <c r="V13" s="149"/>
      <c r="W13" s="151"/>
      <c r="X13" s="15"/>
      <c r="Y13" s="15"/>
      <c r="Z13" s="15"/>
      <c r="AA13" s="29"/>
    </row>
    <row r="14" spans="2:32" ht="27.95" customHeight="1" thickBot="1" x14ac:dyDescent="0.2">
      <c r="B14" s="88" t="s">
        <v>134</v>
      </c>
      <c r="C14" s="8" t="s">
        <v>11</v>
      </c>
      <c r="D14" s="67" t="str">
        <f>B15</f>
        <v>SVIC　FA</v>
      </c>
      <c r="E14" s="67"/>
      <c r="F14" s="68"/>
      <c r="G14" s="67" t="str">
        <f>B16</f>
        <v>社FCジュニア</v>
      </c>
      <c r="H14" s="67"/>
      <c r="I14" s="67"/>
      <c r="J14" s="69" t="str">
        <f>B17</f>
        <v>クリアティーバー尼崎</v>
      </c>
      <c r="K14" s="67"/>
      <c r="L14" s="68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49"/>
      <c r="V14" s="149"/>
      <c r="W14" s="151"/>
      <c r="X14" s="138"/>
      <c r="Y14" s="139"/>
      <c r="Z14" s="140"/>
      <c r="AA14" s="144"/>
    </row>
    <row r="15" spans="2:32" ht="27.95" customHeight="1" thickTop="1" x14ac:dyDescent="0.15">
      <c r="B15" s="87" t="str">
        <f>ﾃﾞｰﾀﾃｰﾌﾞﾙ!C14</f>
        <v>SVIC　FA</v>
      </c>
      <c r="C15" s="98" t="str">
        <f>ﾃﾞｰﾀﾃｰﾌﾞﾙ!D14</f>
        <v>神戸</v>
      </c>
      <c r="D15" s="122"/>
      <c r="E15" s="121" t="s">
        <v>16</v>
      </c>
      <c r="F15" s="118"/>
      <c r="G15" s="124" t="str">
        <f>ﾀｲﾑｽｹｼﾞｭｰﾙ!E8</f>
        <v>.</v>
      </c>
      <c r="H15" s="125" t="str">
        <f>IF(ISTEXT(G15),"",IF(G15&gt;=I15,IF(G15=I15,"△","○"),"●"))</f>
        <v/>
      </c>
      <c r="I15" s="126" t="str">
        <f>ﾀｲﾑｽｹｼﾞｭｰﾙ!G8</f>
        <v>.</v>
      </c>
      <c r="J15" s="63" t="str">
        <f>ﾀｲﾑｽｹｼﾞｭｰﾙ!E10</f>
        <v>.</v>
      </c>
      <c r="K15" s="65" t="str">
        <f>IF(ISTEXT(J15),"",IF(J15&gt;=L15,IF(J15=L15,"△","○"),"●"))</f>
        <v/>
      </c>
      <c r="L15" s="62" t="str">
        <f>ﾀｲﾑｽｹｼﾞｭｰﾙ!G10</f>
        <v>.</v>
      </c>
      <c r="M15" s="22"/>
      <c r="N15" s="23"/>
      <c r="O15" s="23"/>
      <c r="P15" s="24"/>
      <c r="Q15" s="21"/>
      <c r="R15" s="15"/>
      <c r="S15" s="15"/>
      <c r="T15" s="6"/>
      <c r="U15" s="149">
        <f>COUNTIF(D15:L15,"○")</f>
        <v>0</v>
      </c>
      <c r="V15" s="149">
        <f>COUNTIF(D15:L15,"△")</f>
        <v>0</v>
      </c>
      <c r="W15" s="150">
        <f>(U15*3)+V15</f>
        <v>0</v>
      </c>
      <c r="X15" s="141"/>
      <c r="Y15" s="141"/>
      <c r="Z15" s="141"/>
      <c r="AA15" s="141"/>
    </row>
    <row r="16" spans="2:32" s="30" customFormat="1" ht="27.95" customHeight="1" x14ac:dyDescent="0.15">
      <c r="B16" s="87" t="str">
        <f>ﾃﾞｰﾀﾃｰﾌﾞﾙ!C15</f>
        <v>社FCジュニア</v>
      </c>
      <c r="C16" s="98" t="str">
        <f>ﾃﾞｰﾀﾃｰﾌﾞﾙ!D15</f>
        <v>北播磨</v>
      </c>
      <c r="D16" s="64" t="str">
        <f>I15</f>
        <v>.</v>
      </c>
      <c r="E16" s="65" t="str">
        <f>IF(ISTEXT(D16),"",IF(D16&gt;=F16,IF(D16=F16,"△","○"),"●"))</f>
        <v/>
      </c>
      <c r="F16" s="123" t="str">
        <f>G15</f>
        <v>.</v>
      </c>
      <c r="G16" s="127"/>
      <c r="H16" s="128" t="s">
        <v>16</v>
      </c>
      <c r="I16" s="129"/>
      <c r="J16" s="130" t="str">
        <f>ﾀｲﾑｽｹｼﾞｭｰﾙ!E12</f>
        <v>.</v>
      </c>
      <c r="K16" s="125" t="str">
        <f>IF(ISTEXT(J16),"",IF(J16&gt;=L16,IF(J16=L16,"△","○"),"●"))</f>
        <v/>
      </c>
      <c r="L16" s="131" t="str">
        <f>ﾀｲﾑｽｹｼﾞｭｰﾙ!G12</f>
        <v>.</v>
      </c>
      <c r="M16" s="25"/>
      <c r="N16" s="26"/>
      <c r="O16" s="26"/>
      <c r="P16" s="27"/>
      <c r="Q16" s="28"/>
      <c r="R16" s="15"/>
      <c r="S16" s="15"/>
      <c r="T16" s="6"/>
      <c r="U16" s="149">
        <f>COUNTIF(D16:L16,"○")</f>
        <v>0</v>
      </c>
      <c r="V16" s="149">
        <f>COUNTIF(D16:L16,"△")</f>
        <v>0</v>
      </c>
      <c r="W16" s="150">
        <f>(U16*3)+V16</f>
        <v>0</v>
      </c>
      <c r="X16" s="142"/>
      <c r="Y16" s="142"/>
      <c r="Z16" s="142"/>
      <c r="AA16" s="142"/>
      <c r="AB16" s="143"/>
      <c r="AC16" s="143"/>
      <c r="AD16" s="143"/>
      <c r="AE16" s="143"/>
      <c r="AF16" s="143"/>
    </row>
    <row r="17" spans="2:32" ht="27.95" customHeight="1" thickBot="1" x14ac:dyDescent="0.2">
      <c r="B17" s="89" t="str">
        <f>ﾃﾞｰﾀﾃｰﾌﾞﾙ!C16</f>
        <v>クリアティーバー尼崎</v>
      </c>
      <c r="C17" s="99" t="str">
        <f>ﾃﾞｰﾀﾃｰﾌﾞﾙ!D16</f>
        <v>尼崎</v>
      </c>
      <c r="D17" s="90" t="str">
        <f>L15</f>
        <v>.</v>
      </c>
      <c r="E17" s="95" t="str">
        <f>IF(ISTEXT(D17),"",IF(D17&gt;=F17,IF(D17=F17,"△","○"),"●"))</f>
        <v/>
      </c>
      <c r="F17" s="91" t="str">
        <f>J15</f>
        <v>.</v>
      </c>
      <c r="G17" s="92" t="str">
        <f>L16</f>
        <v>.</v>
      </c>
      <c r="H17" s="95" t="str">
        <f>IF(ISTEXT(G17),"",IF(G17&gt;=I17,IF(G17=I17,"△","○"),"●"))</f>
        <v/>
      </c>
      <c r="I17" s="92" t="str">
        <f>J16</f>
        <v>.</v>
      </c>
      <c r="J17" s="132"/>
      <c r="K17" s="133" t="s">
        <v>16</v>
      </c>
      <c r="L17" s="134"/>
      <c r="M17" s="148"/>
      <c r="N17" s="96"/>
      <c r="O17" s="96"/>
      <c r="P17" s="93"/>
      <c r="Q17" s="94"/>
      <c r="R17" s="29"/>
      <c r="S17" s="29"/>
      <c r="T17" s="16"/>
      <c r="U17" s="149">
        <f>COUNTIF(D17:L17,"○")</f>
        <v>0</v>
      </c>
      <c r="V17" s="149">
        <f>COUNTIF(D17:L17,"△")</f>
        <v>0</v>
      </c>
      <c r="W17" s="150">
        <f>(U17*3)+V17</f>
        <v>0</v>
      </c>
      <c r="X17" s="141"/>
      <c r="Y17" s="141"/>
      <c r="Z17" s="141"/>
      <c r="AA17" s="142"/>
    </row>
    <row r="18" spans="2:32" ht="27.95" customHeight="1" thickBot="1" x14ac:dyDescent="0.2">
      <c r="B18" s="6"/>
      <c r="C18" s="1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49"/>
      <c r="V18" s="149"/>
      <c r="W18" s="151"/>
      <c r="X18" s="15"/>
      <c r="Y18" s="15"/>
      <c r="Z18" s="15"/>
      <c r="AA18" s="29"/>
    </row>
    <row r="19" spans="2:32" ht="27.95" customHeight="1" thickBot="1" x14ac:dyDescent="0.2">
      <c r="B19" s="88" t="s">
        <v>135</v>
      </c>
      <c r="C19" s="8" t="s">
        <v>11</v>
      </c>
      <c r="D19" s="67" t="str">
        <f>B20</f>
        <v>武庫之荘FC</v>
      </c>
      <c r="E19" s="67"/>
      <c r="F19" s="68"/>
      <c r="G19" s="67" t="str">
        <f>B21</f>
        <v>フロールFC</v>
      </c>
      <c r="H19" s="67"/>
      <c r="I19" s="67"/>
      <c r="J19" s="69" t="str">
        <f>B22</f>
        <v>旭FCジュニア</v>
      </c>
      <c r="K19" s="67"/>
      <c r="L19" s="68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49"/>
      <c r="V19" s="149"/>
      <c r="W19" s="151"/>
      <c r="X19" s="138"/>
      <c r="Y19" s="139"/>
      <c r="Z19" s="140"/>
      <c r="AA19" s="144"/>
    </row>
    <row r="20" spans="2:32" ht="27.95" customHeight="1" thickTop="1" x14ac:dyDescent="0.15">
      <c r="B20" s="87" t="str">
        <f>ﾃﾞｰﾀﾃｰﾌﾞﾙ!C17</f>
        <v>武庫之荘FC</v>
      </c>
      <c r="C20" s="98" t="str">
        <f>ﾃﾞｰﾀﾃｰﾌﾞﾙ!D17</f>
        <v>尼崎</v>
      </c>
      <c r="D20" s="122"/>
      <c r="E20" s="121" t="s">
        <v>16</v>
      </c>
      <c r="F20" s="118"/>
      <c r="G20" s="124" t="str">
        <f>ﾀｲﾑｽｹｼﾞｭｰﾙ!L8</f>
        <v>.</v>
      </c>
      <c r="H20" s="125" t="str">
        <f>IF(ISTEXT(G20),"",IF(G20&gt;=I20,IF(G20=I20,"△","○"),"●"))</f>
        <v/>
      </c>
      <c r="I20" s="126" t="str">
        <f>ﾀｲﾑｽｹｼﾞｭｰﾙ!N8</f>
        <v>.</v>
      </c>
      <c r="J20" s="63" t="str">
        <f>ﾀｲﾑｽｹｼﾞｭｰﾙ!L10</f>
        <v>.</v>
      </c>
      <c r="K20" s="65" t="str">
        <f>IF(ISTEXT(J20),"",IF(J20&gt;=L20,IF(J20=L20,"△","○"),"●"))</f>
        <v/>
      </c>
      <c r="L20" s="62" t="str">
        <f>ﾀｲﾑｽｹｼﾞｭｰﾙ!N10</f>
        <v>.</v>
      </c>
      <c r="M20" s="22"/>
      <c r="N20" s="23"/>
      <c r="O20" s="23"/>
      <c r="P20" s="24"/>
      <c r="Q20" s="21"/>
      <c r="R20" s="15"/>
      <c r="S20" s="15"/>
      <c r="T20" s="6"/>
      <c r="U20" s="149">
        <f>COUNTIF(D20:L20,"○")</f>
        <v>0</v>
      </c>
      <c r="V20" s="149">
        <f>COUNTIF(D20:L20,"△")</f>
        <v>0</v>
      </c>
      <c r="W20" s="150">
        <f>(U20*3)+V20</f>
        <v>0</v>
      </c>
      <c r="X20" s="141"/>
      <c r="Y20" s="141"/>
      <c r="Z20" s="141"/>
      <c r="AA20" s="141"/>
    </row>
    <row r="21" spans="2:32" s="30" customFormat="1" ht="27.95" customHeight="1" x14ac:dyDescent="0.15">
      <c r="B21" s="87" t="str">
        <f>ﾃﾞｰﾀﾃｰﾌﾞﾙ!C18</f>
        <v>フロールFC</v>
      </c>
      <c r="C21" s="98" t="str">
        <f>ﾃﾞｰﾀﾃｰﾌﾞﾙ!D18</f>
        <v>東播</v>
      </c>
      <c r="D21" s="64" t="str">
        <f>I20</f>
        <v>.</v>
      </c>
      <c r="E21" s="65" t="str">
        <f>IF(ISTEXT(D21),"",IF(D21&gt;=F21,IF(D21=F21,"△","○"),"●"))</f>
        <v/>
      </c>
      <c r="F21" s="123" t="str">
        <f>G20</f>
        <v>.</v>
      </c>
      <c r="G21" s="127"/>
      <c r="H21" s="128" t="s">
        <v>16</v>
      </c>
      <c r="I21" s="129"/>
      <c r="J21" s="130" t="str">
        <f>ﾀｲﾑｽｹｼﾞｭｰﾙ!L12</f>
        <v>.</v>
      </c>
      <c r="K21" s="125" t="str">
        <f>IF(ISTEXT(J21),"",IF(J21&gt;=L21,IF(J21=L21,"△","○"),"●"))</f>
        <v/>
      </c>
      <c r="L21" s="131" t="str">
        <f>ﾀｲﾑｽｹｼﾞｭｰﾙ!N12</f>
        <v>.</v>
      </c>
      <c r="M21" s="25"/>
      <c r="N21" s="26"/>
      <c r="O21" s="26"/>
      <c r="P21" s="27"/>
      <c r="Q21" s="28"/>
      <c r="R21" s="15"/>
      <c r="S21" s="15"/>
      <c r="T21" s="6"/>
      <c r="U21" s="149">
        <f>COUNTIF(D21:L21,"○")</f>
        <v>0</v>
      </c>
      <c r="V21" s="149">
        <f>COUNTIF(D21:L21,"△")</f>
        <v>0</v>
      </c>
      <c r="W21" s="150">
        <f>(U21*3)+V21</f>
        <v>0</v>
      </c>
      <c r="X21" s="142"/>
      <c r="Y21" s="142"/>
      <c r="Z21" s="142"/>
      <c r="AA21" s="142"/>
      <c r="AB21" s="143"/>
      <c r="AC21" s="143"/>
      <c r="AD21" s="143"/>
      <c r="AE21" s="143"/>
      <c r="AF21" s="143"/>
    </row>
    <row r="22" spans="2:32" ht="27.95" customHeight="1" thickBot="1" x14ac:dyDescent="0.2">
      <c r="B22" s="89" t="str">
        <f>ﾃﾞｰﾀﾃｰﾌﾞﾙ!C19</f>
        <v>旭FCジュニア</v>
      </c>
      <c r="C22" s="99" t="str">
        <f>ﾃﾞｰﾀﾃｰﾌﾞﾙ!D19</f>
        <v>北播磨</v>
      </c>
      <c r="D22" s="90" t="str">
        <f>L20</f>
        <v>.</v>
      </c>
      <c r="E22" s="95" t="str">
        <f>IF(ISTEXT(D22),"",IF(D22&gt;=F22,IF(D22=F22,"△","○"),"●"))</f>
        <v/>
      </c>
      <c r="F22" s="91" t="str">
        <f>J20</f>
        <v>.</v>
      </c>
      <c r="G22" s="92" t="str">
        <f>L21</f>
        <v>.</v>
      </c>
      <c r="H22" s="95" t="str">
        <f>IF(ISTEXT(G22),"",IF(G22&gt;=I22,IF(G22=I22,"△","○"),"●"))</f>
        <v/>
      </c>
      <c r="I22" s="92" t="str">
        <f>J21</f>
        <v>.</v>
      </c>
      <c r="J22" s="132"/>
      <c r="K22" s="133" t="s">
        <v>16</v>
      </c>
      <c r="L22" s="134"/>
      <c r="M22" s="148"/>
      <c r="N22" s="96"/>
      <c r="O22" s="96"/>
      <c r="P22" s="93"/>
      <c r="Q22" s="94"/>
      <c r="R22" s="29"/>
      <c r="S22" s="29"/>
      <c r="T22" s="16"/>
      <c r="U22" s="149">
        <f>COUNTIF(D22:L22,"○")</f>
        <v>0</v>
      </c>
      <c r="V22" s="149">
        <f>COUNTIF(D22:L22,"△")</f>
        <v>0</v>
      </c>
      <c r="W22" s="150">
        <f>(U22*3)+V22</f>
        <v>0</v>
      </c>
      <c r="X22" s="141"/>
      <c r="Y22" s="141"/>
      <c r="Z22" s="141"/>
      <c r="AA22" s="142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/>
    <row r="27" spans="2:32" ht="20.100000000000001" customHeight="1" x14ac:dyDescent="0.15">
      <c r="B27" s="117" t="str">
        <f>ﾃﾞｰﾀﾃｰﾌﾞﾙ!C1</f>
        <v>チャレンジカップ　U-11　U-10</v>
      </c>
      <c r="Q27" s="110"/>
      <c r="AA27" s="145"/>
    </row>
    <row r="28" spans="2:32" ht="20.100000000000001" customHeight="1" x14ac:dyDescent="0.15">
      <c r="B28" s="117"/>
      <c r="Q28" s="110"/>
      <c r="AA28" s="145"/>
    </row>
    <row r="29" spans="2:32" s="209" customFormat="1" ht="15.95" customHeight="1" x14ac:dyDescent="0.15">
      <c r="B29" s="217" t="s">
        <v>108</v>
      </c>
      <c r="G29" s="210"/>
      <c r="H29" s="211"/>
      <c r="I29" s="211"/>
      <c r="J29" s="211"/>
    </row>
    <row r="30" spans="2:32" s="209" customFormat="1" ht="24" customHeight="1" x14ac:dyDescent="0.15">
      <c r="B30" s="212"/>
      <c r="G30" s="214" t="s">
        <v>178</v>
      </c>
      <c r="H30" s="215"/>
      <c r="I30" s="215"/>
      <c r="J30" s="215"/>
      <c r="K30" s="216"/>
      <c r="L30" s="216"/>
      <c r="M30" s="216"/>
      <c r="N30" s="216"/>
      <c r="O30" s="216" t="s">
        <v>136</v>
      </c>
      <c r="P30" s="216"/>
    </row>
    <row r="31" spans="2:32" ht="20.100000000000001" customHeight="1" x14ac:dyDescent="0.15">
      <c r="B31" s="104"/>
      <c r="D31" s="7" t="s">
        <v>64</v>
      </c>
      <c r="H31" s="7" t="s">
        <v>65</v>
      </c>
      <c r="L31" s="7" t="s">
        <v>66</v>
      </c>
      <c r="P31" s="7" t="s">
        <v>67</v>
      </c>
    </row>
    <row r="32" spans="2:32" ht="20.100000000000001" customHeight="1" x14ac:dyDescent="0.15">
      <c r="B32" s="213" t="s">
        <v>105</v>
      </c>
      <c r="D32" s="279"/>
      <c r="E32" s="280"/>
      <c r="F32" s="281"/>
      <c r="G32" s="175"/>
      <c r="H32" s="279" t="str">
        <f>ﾃﾞｰﾀﾃｰﾌﾞﾙ!C33</f>
        <v>.</v>
      </c>
      <c r="I32" s="280"/>
      <c r="J32" s="281"/>
      <c r="K32" s="102"/>
      <c r="L32" s="279"/>
      <c r="M32" s="280"/>
      <c r="N32" s="281"/>
      <c r="O32" s="175"/>
      <c r="P32" s="279" t="str">
        <f>ﾃﾞｰﾀﾃｰﾌﾞﾙ!C34</f>
        <v>.</v>
      </c>
      <c r="Q32" s="280"/>
      <c r="R32" s="281"/>
    </row>
    <row r="33" spans="2:25" ht="20.100000000000001" customHeight="1" x14ac:dyDescent="0.15">
      <c r="B33" s="213"/>
      <c r="D33" s="282"/>
      <c r="E33" s="283"/>
      <c r="F33" s="284"/>
      <c r="G33" s="102" t="s">
        <v>68</v>
      </c>
      <c r="H33" s="282"/>
      <c r="I33" s="283"/>
      <c r="J33" s="284"/>
      <c r="K33" s="102"/>
      <c r="L33" s="282"/>
      <c r="M33" s="283"/>
      <c r="N33" s="284"/>
      <c r="O33" s="102" t="s">
        <v>68</v>
      </c>
      <c r="P33" s="282"/>
      <c r="Q33" s="283"/>
      <c r="R33" s="284"/>
      <c r="Y33" s="103"/>
    </row>
    <row r="34" spans="2:25" ht="20.100000000000001" customHeight="1" x14ac:dyDescent="0.15">
      <c r="B34" s="213"/>
      <c r="D34" s="103"/>
      <c r="E34" s="103"/>
      <c r="F34" s="103"/>
      <c r="G34" s="102"/>
      <c r="H34" s="103"/>
      <c r="I34" s="103"/>
      <c r="J34" s="103"/>
      <c r="K34" s="102"/>
      <c r="L34" s="103"/>
      <c r="M34" s="103"/>
      <c r="N34" s="103"/>
      <c r="O34" s="102"/>
      <c r="P34" s="103"/>
      <c r="Q34" s="103"/>
      <c r="R34" s="103"/>
      <c r="Y34" s="103"/>
    </row>
    <row r="35" spans="2:25" ht="20.100000000000001" customHeight="1" x14ac:dyDescent="0.15">
      <c r="B35" s="213"/>
      <c r="D35" s="103"/>
      <c r="E35" s="103"/>
      <c r="F35" s="103"/>
      <c r="G35" s="102"/>
      <c r="H35" s="103"/>
      <c r="I35" s="103"/>
      <c r="J35" s="103"/>
      <c r="K35" s="102"/>
      <c r="L35" s="103"/>
      <c r="M35" s="103"/>
      <c r="N35" s="103"/>
      <c r="O35" s="102"/>
      <c r="P35" s="103"/>
      <c r="Q35" s="103"/>
      <c r="R35" s="103"/>
      <c r="Y35" s="103"/>
    </row>
    <row r="36" spans="2:25" ht="20.100000000000001" customHeight="1" x14ac:dyDescent="0.15">
      <c r="B36" s="213"/>
      <c r="D36" s="7" t="s">
        <v>57</v>
      </c>
      <c r="H36" s="7" t="s">
        <v>58</v>
      </c>
      <c r="L36" s="7" t="s">
        <v>61</v>
      </c>
      <c r="P36" s="7" t="s">
        <v>69</v>
      </c>
    </row>
    <row r="37" spans="2:25" ht="20.100000000000001" customHeight="1" x14ac:dyDescent="0.15">
      <c r="B37" s="213" t="s">
        <v>106</v>
      </c>
      <c r="D37" s="279" t="str">
        <f>ﾃﾞｰﾀﾃｰﾌﾞﾙ!C33</f>
        <v>.</v>
      </c>
      <c r="E37" s="280"/>
      <c r="F37" s="281"/>
      <c r="G37" s="175"/>
      <c r="H37" s="279" t="str">
        <f>ﾃﾞｰﾀﾃｰﾌﾞﾙ!C36</f>
        <v>.</v>
      </c>
      <c r="I37" s="280"/>
      <c r="J37" s="281"/>
      <c r="K37" s="102"/>
      <c r="L37" s="279" t="str">
        <f>ﾃﾞｰﾀﾃｰﾌﾞﾙ!C34</f>
        <v>.</v>
      </c>
      <c r="M37" s="280"/>
      <c r="N37" s="281"/>
      <c r="O37" s="175"/>
      <c r="P37" s="279" t="str">
        <f>ﾃﾞｰﾀﾃｰﾌﾞﾙ!C37</f>
        <v>.</v>
      </c>
      <c r="Q37" s="280"/>
      <c r="R37" s="281"/>
    </row>
    <row r="38" spans="2:25" ht="20.100000000000001" customHeight="1" x14ac:dyDescent="0.15">
      <c r="B38" s="213"/>
      <c r="D38" s="282"/>
      <c r="E38" s="283"/>
      <c r="F38" s="284"/>
      <c r="G38" s="102" t="s">
        <v>68</v>
      </c>
      <c r="H38" s="282"/>
      <c r="I38" s="283"/>
      <c r="J38" s="284"/>
      <c r="K38" s="102"/>
      <c r="L38" s="282"/>
      <c r="M38" s="283"/>
      <c r="N38" s="284"/>
      <c r="O38" s="102" t="s">
        <v>68</v>
      </c>
      <c r="P38" s="282"/>
      <c r="Q38" s="283"/>
      <c r="R38" s="284"/>
      <c r="Y38" s="103"/>
    </row>
    <row r="39" spans="2:25" ht="20.100000000000001" customHeight="1" x14ac:dyDescent="0.15">
      <c r="B39" s="213"/>
      <c r="D39" s="103"/>
      <c r="E39" s="103"/>
      <c r="F39" s="103"/>
      <c r="G39" s="102"/>
      <c r="H39" s="103"/>
      <c r="I39" s="103"/>
      <c r="J39" s="103"/>
      <c r="K39" s="102"/>
      <c r="L39" s="103"/>
      <c r="M39" s="103"/>
      <c r="N39" s="103"/>
      <c r="O39" s="102"/>
      <c r="P39" s="103"/>
      <c r="Q39" s="103"/>
      <c r="R39" s="103"/>
      <c r="Y39" s="103"/>
    </row>
    <row r="40" spans="2:25" ht="20.100000000000001" customHeight="1" x14ac:dyDescent="0.15">
      <c r="B40" s="213"/>
      <c r="D40" s="103"/>
      <c r="E40" s="103"/>
      <c r="F40" s="103"/>
      <c r="G40" s="102"/>
      <c r="H40" s="103"/>
      <c r="I40" s="103"/>
      <c r="J40" s="103"/>
      <c r="K40" s="102"/>
      <c r="L40" s="103"/>
      <c r="M40" s="103"/>
      <c r="N40" s="103"/>
      <c r="O40" s="102"/>
      <c r="P40" s="103"/>
      <c r="Q40" s="103"/>
      <c r="R40" s="103"/>
      <c r="Y40" s="103"/>
    </row>
    <row r="41" spans="2:25" ht="20.100000000000001" customHeight="1" x14ac:dyDescent="0.15">
      <c r="B41" s="213"/>
      <c r="D41" s="7" t="s">
        <v>59</v>
      </c>
      <c r="H41" s="7" t="s">
        <v>60</v>
      </c>
      <c r="L41" s="7" t="s">
        <v>62</v>
      </c>
      <c r="P41" s="7" t="s">
        <v>63</v>
      </c>
    </row>
    <row r="42" spans="2:25" ht="20.100000000000001" customHeight="1" x14ac:dyDescent="0.15">
      <c r="B42" s="213" t="s">
        <v>107</v>
      </c>
      <c r="D42" s="279" t="str">
        <f>ﾃﾞｰﾀﾃｰﾌﾞﾙ!C39</f>
        <v>.</v>
      </c>
      <c r="E42" s="280"/>
      <c r="F42" s="281"/>
      <c r="G42" s="175"/>
      <c r="H42" s="279" t="str">
        <f>ﾃﾞｰﾀﾃｰﾌﾞﾙ!C42</f>
        <v>.</v>
      </c>
      <c r="I42" s="280"/>
      <c r="J42" s="281"/>
      <c r="K42" s="102"/>
      <c r="L42" s="279" t="str">
        <f>ﾃﾞｰﾀﾃｰﾌﾞﾙ!C40</f>
        <v>.</v>
      </c>
      <c r="M42" s="280"/>
      <c r="N42" s="281"/>
      <c r="O42" s="175"/>
      <c r="P42" s="279" t="str">
        <f>ﾃﾞｰﾀﾃｰﾌﾞﾙ!C43</f>
        <v>.</v>
      </c>
      <c r="Q42" s="280"/>
      <c r="R42" s="281"/>
    </row>
    <row r="43" spans="2:25" ht="20.100000000000001" customHeight="1" x14ac:dyDescent="0.15">
      <c r="D43" s="282"/>
      <c r="E43" s="283"/>
      <c r="F43" s="284"/>
      <c r="G43" s="102" t="s">
        <v>68</v>
      </c>
      <c r="H43" s="282"/>
      <c r="I43" s="283"/>
      <c r="J43" s="284"/>
      <c r="K43" s="102"/>
      <c r="L43" s="282"/>
      <c r="M43" s="283"/>
      <c r="N43" s="284"/>
      <c r="O43" s="102" t="s">
        <v>68</v>
      </c>
      <c r="P43" s="282"/>
      <c r="Q43" s="283"/>
      <c r="R43" s="284"/>
      <c r="Y43" s="103"/>
    </row>
    <row r="44" spans="2:25" ht="20.100000000000001" customHeight="1" x14ac:dyDescent="0.15">
      <c r="D44" s="103"/>
      <c r="E44" s="103"/>
      <c r="F44" s="103"/>
      <c r="G44" s="102"/>
      <c r="H44" s="103"/>
      <c r="I44" s="103"/>
      <c r="J44" s="103"/>
      <c r="K44" s="102"/>
      <c r="L44" s="103"/>
      <c r="M44" s="103"/>
      <c r="N44" s="103"/>
      <c r="O44" s="102"/>
      <c r="P44" s="103"/>
      <c r="Q44" s="103"/>
      <c r="R44" s="103"/>
      <c r="Y44" s="103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I13" sqref="I1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39" t="str">
        <f>ﾃﾞｰﾀﾃｰﾌﾞﾙ!C1</f>
        <v>チャレンジカップ　U-11　U-10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6" ht="24" x14ac:dyDescent="0.15">
      <c r="B2" s="349">
        <f>ﾃﾞｰﾀﾃｰﾌﾞﾙ!C2</f>
        <v>44723</v>
      </c>
      <c r="C2" s="350"/>
      <c r="D2" s="350"/>
      <c r="E2" s="116" t="s">
        <v>78</v>
      </c>
      <c r="F2" s="351">
        <f>WEEKDAY(B2,1)</f>
        <v>7</v>
      </c>
      <c r="G2" s="351"/>
      <c r="H2" s="115" t="s">
        <v>79</v>
      </c>
      <c r="I2" s="1"/>
      <c r="J2" s="1"/>
      <c r="K2" s="1"/>
      <c r="L2" s="348" t="str">
        <f>ﾃﾞｰﾀﾃｰﾌﾞﾙ!C5</f>
        <v>15-5-15</v>
      </c>
      <c r="M2" s="259"/>
      <c r="N2" s="259"/>
      <c r="O2" s="25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1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1"/>
    </row>
    <row r="5" spans="1:16" ht="33" customHeight="1" thickBot="1" x14ac:dyDescent="0.2">
      <c r="A5" s="76"/>
      <c r="B5" s="77"/>
      <c r="C5" s="344" t="s">
        <v>120</v>
      </c>
      <c r="D5" s="345"/>
      <c r="E5" s="346"/>
      <c r="F5" s="346"/>
      <c r="G5" s="346"/>
      <c r="H5" s="346"/>
      <c r="I5" s="347"/>
      <c r="J5" s="341" t="s">
        <v>121</v>
      </c>
      <c r="K5" s="342"/>
      <c r="L5" s="342"/>
      <c r="M5" s="342"/>
      <c r="N5" s="342"/>
      <c r="O5" s="342"/>
      <c r="P5" s="343"/>
    </row>
    <row r="6" spans="1:16" ht="39.950000000000003" customHeight="1" thickBot="1" x14ac:dyDescent="0.2">
      <c r="A6" s="82"/>
      <c r="B6" s="83" t="s">
        <v>7</v>
      </c>
      <c r="C6" s="84" t="s">
        <v>8</v>
      </c>
      <c r="D6" s="85" t="s">
        <v>13</v>
      </c>
      <c r="E6" s="340" t="s">
        <v>9</v>
      </c>
      <c r="F6" s="340"/>
      <c r="G6" s="340"/>
      <c r="H6" s="85" t="s">
        <v>14</v>
      </c>
      <c r="I6" s="86" t="s">
        <v>10</v>
      </c>
      <c r="J6" s="84" t="s">
        <v>8</v>
      </c>
      <c r="K6" s="85" t="s">
        <v>15</v>
      </c>
      <c r="L6" s="340" t="s">
        <v>9</v>
      </c>
      <c r="M6" s="340"/>
      <c r="N6" s="340"/>
      <c r="O6" s="85" t="s">
        <v>14</v>
      </c>
      <c r="P6" s="86" t="s">
        <v>10</v>
      </c>
    </row>
    <row r="7" spans="1:16" ht="39.950000000000003" customHeight="1" x14ac:dyDescent="0.15">
      <c r="A7" s="167">
        <v>1</v>
      </c>
      <c r="B7" s="168">
        <v>0.39583333333333331</v>
      </c>
      <c r="C7" s="205" t="s">
        <v>169</v>
      </c>
      <c r="D7" s="78" t="str">
        <f>ﾃﾞｰﾀﾃｰﾌﾞﾙ!F24</f>
        <v>社FCジュニア</v>
      </c>
      <c r="E7" s="79" t="s">
        <v>99</v>
      </c>
      <c r="F7" s="80" t="s">
        <v>17</v>
      </c>
      <c r="G7" s="81" t="s">
        <v>99</v>
      </c>
      <c r="H7" s="78" t="str">
        <f>ﾃﾞｰﾀﾃｰﾌﾞﾙ!H24</f>
        <v>加西FC</v>
      </c>
      <c r="I7" s="165" t="s">
        <v>159</v>
      </c>
      <c r="J7" s="205" t="s">
        <v>173</v>
      </c>
      <c r="K7" s="78" t="str">
        <f>ﾃﾞｰﾀﾃｰﾌﾞﾙ!J24</f>
        <v>荒井FC</v>
      </c>
      <c r="L7" s="79" t="s">
        <v>99</v>
      </c>
      <c r="M7" s="80" t="s">
        <v>17</v>
      </c>
      <c r="N7" s="81" t="s">
        <v>99</v>
      </c>
      <c r="O7" s="78" t="str">
        <f>ﾃﾞｰﾀﾃｰﾌﾞﾙ!L24</f>
        <v>ジベルテイード</v>
      </c>
      <c r="P7" s="120" t="s">
        <v>129</v>
      </c>
    </row>
    <row r="8" spans="1:16" ht="39.950000000000003" customHeight="1" x14ac:dyDescent="0.15">
      <c r="A8" s="192">
        <v>2</v>
      </c>
      <c r="B8" s="193">
        <v>0.42708333333333331</v>
      </c>
      <c r="C8" s="206" t="s">
        <v>137</v>
      </c>
      <c r="D8" s="194" t="str">
        <f>ﾃﾞｰﾀﾃｰﾌﾞﾙ!F25</f>
        <v>SVIC　FA</v>
      </c>
      <c r="E8" s="195" t="s">
        <v>99</v>
      </c>
      <c r="F8" s="196" t="s">
        <v>17</v>
      </c>
      <c r="G8" s="197" t="s">
        <v>99</v>
      </c>
      <c r="H8" s="194" t="str">
        <f>ﾃﾞｰﾀﾃｰﾌﾞﾙ!H25</f>
        <v>社FCジュニア</v>
      </c>
      <c r="I8" s="198" t="str">
        <f>ﾃﾞｰﾀﾃｰﾌﾞﾙ!D25</f>
        <v>荒井FC</v>
      </c>
      <c r="J8" s="206" t="s">
        <v>140</v>
      </c>
      <c r="K8" s="194" t="str">
        <f>ﾃﾞｰﾀﾃｰﾌﾞﾙ!J25</f>
        <v>武庫之荘FC</v>
      </c>
      <c r="L8" s="195" t="s">
        <v>99</v>
      </c>
      <c r="M8" s="196" t="s">
        <v>17</v>
      </c>
      <c r="N8" s="197" t="s">
        <v>99</v>
      </c>
      <c r="O8" s="194" t="str">
        <f>ﾃﾞｰﾀﾃｰﾌﾞﾙ!L25</f>
        <v>フロールFC</v>
      </c>
      <c r="P8" s="199" t="s">
        <v>129</v>
      </c>
    </row>
    <row r="9" spans="1:16" ht="39.950000000000003" customHeight="1" x14ac:dyDescent="0.15">
      <c r="A9" s="71">
        <v>3</v>
      </c>
      <c r="B9" s="169">
        <v>0.45833333333333331</v>
      </c>
      <c r="C9" s="207" t="s">
        <v>169</v>
      </c>
      <c r="D9" s="4" t="str">
        <f>ﾃﾞｰﾀﾃｰﾌﾞﾙ!F26</f>
        <v>社FCジュニア</v>
      </c>
      <c r="E9" s="72" t="s">
        <v>99</v>
      </c>
      <c r="F9" s="74" t="s">
        <v>17</v>
      </c>
      <c r="G9" s="73" t="s">
        <v>99</v>
      </c>
      <c r="H9" s="4" t="str">
        <f>ﾃﾞｰﾀﾃｰﾌﾞﾙ!H26</f>
        <v>SVIC　FA</v>
      </c>
      <c r="I9" s="165" t="str">
        <f>ﾃﾞｰﾀﾃｰﾌﾞﾙ!D26</f>
        <v>フロールFC</v>
      </c>
      <c r="J9" s="207" t="s">
        <v>173</v>
      </c>
      <c r="K9" s="4" t="str">
        <f>ﾃﾞｰﾀﾃｰﾌﾞﾙ!J26</f>
        <v>荒井FC</v>
      </c>
      <c r="L9" s="72" t="s">
        <v>99</v>
      </c>
      <c r="M9" s="74" t="s">
        <v>17</v>
      </c>
      <c r="N9" s="73" t="s">
        <v>99</v>
      </c>
      <c r="O9" s="4" t="str">
        <f>ﾃﾞｰﾀﾃｰﾌﾞﾙ!L26</f>
        <v>旭FCジュニア</v>
      </c>
      <c r="P9" s="120" t="str">
        <f>ﾃﾞｰﾀﾃｰﾌﾞﾙ!M26</f>
        <v>社FCジュニア</v>
      </c>
    </row>
    <row r="10" spans="1:16" ht="39.950000000000003" customHeight="1" x14ac:dyDescent="0.15">
      <c r="A10" s="192">
        <v>4</v>
      </c>
      <c r="B10" s="193">
        <v>0.48958333333333331</v>
      </c>
      <c r="C10" s="206" t="s">
        <v>138</v>
      </c>
      <c r="D10" s="194" t="str">
        <f>ﾃﾞｰﾀﾃｰﾌﾞﾙ!F27</f>
        <v>SVIC　FA</v>
      </c>
      <c r="E10" s="195" t="s">
        <v>99</v>
      </c>
      <c r="F10" s="196" t="s">
        <v>17</v>
      </c>
      <c r="G10" s="197" t="s">
        <v>99</v>
      </c>
      <c r="H10" s="194" t="str">
        <f>ﾃﾞｰﾀﾃｰﾌﾞﾙ!H27</f>
        <v>クリアティーバー尼崎</v>
      </c>
      <c r="I10" s="198" t="s">
        <v>147</v>
      </c>
      <c r="J10" s="206" t="s">
        <v>141</v>
      </c>
      <c r="K10" s="194" t="str">
        <f>ﾃﾞｰﾀﾃｰﾌﾞﾙ!J27</f>
        <v>武庫之荘FC</v>
      </c>
      <c r="L10" s="195" t="s">
        <v>99</v>
      </c>
      <c r="M10" s="196" t="s">
        <v>17</v>
      </c>
      <c r="N10" s="197" t="s">
        <v>99</v>
      </c>
      <c r="O10" s="194" t="str">
        <f>ﾃﾞｰﾀﾃｰﾌﾞﾙ!L27</f>
        <v>旭FCジュニア</v>
      </c>
      <c r="P10" s="199" t="str">
        <f>ﾃﾞｰﾀﾃｰﾌﾞﾙ!M27</f>
        <v>ジベルテイード</v>
      </c>
    </row>
    <row r="11" spans="1:16" ht="39.950000000000003" customHeight="1" x14ac:dyDescent="0.15">
      <c r="A11" s="71">
        <v>5</v>
      </c>
      <c r="B11" s="169">
        <v>0.52083333333333337</v>
      </c>
      <c r="C11" s="207" t="s">
        <v>169</v>
      </c>
      <c r="D11" s="4" t="str">
        <f>ﾃﾞｰﾀﾃｰﾌﾞﾙ!F28</f>
        <v>加西FC</v>
      </c>
      <c r="E11" s="72" t="s">
        <v>99</v>
      </c>
      <c r="F11" s="74" t="s">
        <v>17</v>
      </c>
      <c r="G11" s="73" t="s">
        <v>99</v>
      </c>
      <c r="H11" s="4" t="str">
        <f>ﾃﾞｰﾀﾃｰﾌﾞﾙ!H28</f>
        <v>SVIC　FA</v>
      </c>
      <c r="I11" s="165" t="s">
        <v>179</v>
      </c>
      <c r="J11" s="207" t="s">
        <v>173</v>
      </c>
      <c r="K11" s="4" t="str">
        <f>ﾃﾞｰﾀﾃｰﾌﾞﾙ!J28</f>
        <v>ジベルテイード</v>
      </c>
      <c r="L11" s="72" t="s">
        <v>99</v>
      </c>
      <c r="M11" s="74" t="s">
        <v>17</v>
      </c>
      <c r="N11" s="73" t="s">
        <v>99</v>
      </c>
      <c r="O11" s="4" t="str">
        <f>ﾃﾞｰﾀﾃｰﾌﾞﾙ!L28</f>
        <v>旭FCジュニア</v>
      </c>
      <c r="P11" s="120" t="str">
        <f>ﾃﾞｰﾀﾃｰﾌﾞﾙ!M28</f>
        <v>クリアティーバー尼崎</v>
      </c>
    </row>
    <row r="12" spans="1:16" ht="39.950000000000003" customHeight="1" x14ac:dyDescent="0.15">
      <c r="A12" s="192">
        <v>6</v>
      </c>
      <c r="B12" s="193">
        <v>0.55208333333333337</v>
      </c>
      <c r="C12" s="206" t="s">
        <v>138</v>
      </c>
      <c r="D12" s="194" t="str">
        <f>ﾃﾞｰﾀﾃｰﾌﾞﾙ!F29</f>
        <v>社FCジュニア</v>
      </c>
      <c r="E12" s="195" t="s">
        <v>99</v>
      </c>
      <c r="F12" s="196" t="s">
        <v>17</v>
      </c>
      <c r="G12" s="197" t="s">
        <v>99</v>
      </c>
      <c r="H12" s="194" t="str">
        <f>ﾃﾞｰﾀﾃｰﾌﾞﾙ!H29</f>
        <v>クリアティーバー尼崎</v>
      </c>
      <c r="I12" s="198" t="s">
        <v>180</v>
      </c>
      <c r="J12" s="206" t="s">
        <v>141</v>
      </c>
      <c r="K12" s="194" t="str">
        <f>ﾃﾞｰﾀﾃｰﾌﾞﾙ!J29</f>
        <v>フロールFC</v>
      </c>
      <c r="L12" s="195" t="s">
        <v>99</v>
      </c>
      <c r="M12" s="196" t="s">
        <v>17</v>
      </c>
      <c r="N12" s="197" t="s">
        <v>99</v>
      </c>
      <c r="O12" s="194" t="str">
        <f>ﾃﾞｰﾀﾃｰﾌﾞﾙ!L29</f>
        <v>旭FCジュニア</v>
      </c>
      <c r="P12" s="199" t="str">
        <f>ﾃﾞｰﾀﾃｰﾌﾞﾙ!M29</f>
        <v>SVIC　FA</v>
      </c>
    </row>
    <row r="13" spans="1:16" ht="14.1" customHeight="1" x14ac:dyDescent="0.15">
      <c r="A13" s="330">
        <v>7</v>
      </c>
      <c r="B13" s="332">
        <v>0.58333333333333337</v>
      </c>
      <c r="C13" s="334" t="s">
        <v>170</v>
      </c>
      <c r="D13" s="163" t="s">
        <v>88</v>
      </c>
      <c r="E13" s="309" t="s">
        <v>99</v>
      </c>
      <c r="F13" s="307" t="s">
        <v>17</v>
      </c>
      <c r="G13" s="303" t="s">
        <v>99</v>
      </c>
      <c r="H13" s="163" t="s">
        <v>90</v>
      </c>
      <c r="I13" s="166" t="s">
        <v>89</v>
      </c>
      <c r="J13" s="352" t="s">
        <v>172</v>
      </c>
      <c r="K13" s="163" t="s">
        <v>91</v>
      </c>
      <c r="L13" s="309" t="s">
        <v>99</v>
      </c>
      <c r="M13" s="307" t="s">
        <v>17</v>
      </c>
      <c r="N13" s="303" t="s">
        <v>99</v>
      </c>
      <c r="O13" s="163" t="s">
        <v>93</v>
      </c>
      <c r="P13" s="164"/>
    </row>
    <row r="14" spans="1:16" ht="26.1" customHeight="1" x14ac:dyDescent="0.15">
      <c r="A14" s="331"/>
      <c r="B14" s="333"/>
      <c r="C14" s="335"/>
      <c r="D14" s="78" t="str">
        <f>ﾃﾞｰﾀﾃｰﾌﾞﾙ!C33</f>
        <v>.</v>
      </c>
      <c r="E14" s="336"/>
      <c r="F14" s="338"/>
      <c r="G14" s="337"/>
      <c r="H14" s="78" t="str">
        <f>ﾃﾞｰﾀﾃｰﾌﾞﾙ!C36</f>
        <v>.</v>
      </c>
      <c r="I14" s="172" t="str">
        <f>ﾃﾞｰﾀﾃｰﾌﾞﾙ!C32</f>
        <v>.</v>
      </c>
      <c r="J14" s="335"/>
      <c r="K14" s="78" t="str">
        <f>ﾃﾞｰﾀﾃｰﾌﾞﾙ!C34</f>
        <v>.</v>
      </c>
      <c r="L14" s="336"/>
      <c r="M14" s="338"/>
      <c r="N14" s="337"/>
      <c r="O14" s="78" t="str">
        <f>ﾃﾞｰﾀﾃｰﾌﾞﾙ!C37</f>
        <v>.</v>
      </c>
      <c r="P14" s="170" t="s">
        <v>102</v>
      </c>
    </row>
    <row r="15" spans="1:16" ht="14.1" customHeight="1" x14ac:dyDescent="0.15">
      <c r="A15" s="313">
        <v>8</v>
      </c>
      <c r="B15" s="326">
        <v>0.61458333333333337</v>
      </c>
      <c r="C15" s="322" t="s">
        <v>171</v>
      </c>
      <c r="D15" s="239" t="s">
        <v>89</v>
      </c>
      <c r="E15" s="320" t="s">
        <v>99</v>
      </c>
      <c r="F15" s="299" t="s">
        <v>17</v>
      </c>
      <c r="G15" s="311" t="s">
        <v>99</v>
      </c>
      <c r="H15" s="239" t="s">
        <v>103</v>
      </c>
      <c r="I15" s="248" t="s">
        <v>114</v>
      </c>
      <c r="J15" s="354" t="s">
        <v>142</v>
      </c>
      <c r="K15" s="200" t="s">
        <v>92</v>
      </c>
      <c r="L15" s="291" t="s">
        <v>99</v>
      </c>
      <c r="M15" s="305" t="s">
        <v>17</v>
      </c>
      <c r="N15" s="295" t="s">
        <v>99</v>
      </c>
      <c r="O15" s="200" t="s">
        <v>104</v>
      </c>
      <c r="P15" s="202"/>
    </row>
    <row r="16" spans="1:16" ht="26.1" customHeight="1" x14ac:dyDescent="0.15">
      <c r="A16" s="314"/>
      <c r="B16" s="327"/>
      <c r="C16" s="323"/>
      <c r="D16" s="249" t="str">
        <f>ﾃﾞｰﾀﾃｰﾌﾞﾙ!C32</f>
        <v>.</v>
      </c>
      <c r="E16" s="321"/>
      <c r="F16" s="319"/>
      <c r="G16" s="312"/>
      <c r="H16" s="249" t="str">
        <f>ﾃﾞｰﾀﾃｰﾌﾞﾙ!C35</f>
        <v>.</v>
      </c>
      <c r="I16" s="250"/>
      <c r="J16" s="302"/>
      <c r="K16" s="203" t="str">
        <f>ﾃﾞｰﾀﾃｰﾌﾞﾙ!C38</f>
        <v>.</v>
      </c>
      <c r="L16" s="353"/>
      <c r="M16" s="355"/>
      <c r="N16" s="356"/>
      <c r="O16" s="203" t="str">
        <f>ﾃﾞｰﾀﾃｰﾌﾞﾙ!C41</f>
        <v>.</v>
      </c>
      <c r="P16" s="204" t="s">
        <v>102</v>
      </c>
    </row>
    <row r="17" spans="1:16" ht="14.1" customHeight="1" x14ac:dyDescent="0.15">
      <c r="A17" s="315">
        <v>9</v>
      </c>
      <c r="B17" s="328">
        <v>0.64583333333333337</v>
      </c>
      <c r="C17" s="301" t="s">
        <v>139</v>
      </c>
      <c r="D17" s="200" t="s">
        <v>116</v>
      </c>
      <c r="E17" s="291" t="s">
        <v>99</v>
      </c>
      <c r="F17" s="305" t="s">
        <v>17</v>
      </c>
      <c r="G17" s="295" t="s">
        <v>99</v>
      </c>
      <c r="H17" s="200" t="s">
        <v>117</v>
      </c>
      <c r="I17" s="201" t="s">
        <v>115</v>
      </c>
      <c r="J17" s="285" t="s">
        <v>143</v>
      </c>
      <c r="K17" s="200" t="s">
        <v>111</v>
      </c>
      <c r="L17" s="291" t="s">
        <v>99</v>
      </c>
      <c r="M17" s="305" t="s">
        <v>17</v>
      </c>
      <c r="N17" s="295" t="s">
        <v>99</v>
      </c>
      <c r="O17" s="200" t="s">
        <v>112</v>
      </c>
      <c r="P17" s="202" t="s">
        <v>113</v>
      </c>
    </row>
    <row r="18" spans="1:16" ht="26.1" customHeight="1" x14ac:dyDescent="0.15">
      <c r="A18" s="316"/>
      <c r="B18" s="329"/>
      <c r="C18" s="302"/>
      <c r="D18" s="246" t="str">
        <f>ﾃﾞｰﾀﾃｰﾌﾞﾙ!C39</f>
        <v>.</v>
      </c>
      <c r="E18" s="292"/>
      <c r="F18" s="306"/>
      <c r="G18" s="296"/>
      <c r="H18" s="246" t="str">
        <f>ﾃﾞｰﾀﾃｰﾌﾞﾙ!C42</f>
        <v>.</v>
      </c>
      <c r="I18" s="251" t="str">
        <f>ﾃﾞｰﾀﾃｰﾌﾞﾙ!C38</f>
        <v>.</v>
      </c>
      <c r="J18" s="286"/>
      <c r="K18" s="246"/>
      <c r="L18" s="292"/>
      <c r="M18" s="306"/>
      <c r="N18" s="296"/>
      <c r="O18" s="246"/>
      <c r="P18" s="247"/>
    </row>
    <row r="19" spans="1:16" ht="14.1" customHeight="1" x14ac:dyDescent="0.15">
      <c r="A19" s="317"/>
      <c r="B19" s="289"/>
      <c r="C19" s="324"/>
      <c r="D19" s="238"/>
      <c r="E19" s="293"/>
      <c r="F19" s="299"/>
      <c r="G19" s="297"/>
      <c r="H19" s="239"/>
      <c r="I19" s="240"/>
      <c r="J19" s="287"/>
      <c r="K19" s="241"/>
      <c r="L19" s="309" t="s">
        <v>99</v>
      </c>
      <c r="M19" s="307" t="s">
        <v>17</v>
      </c>
      <c r="N19" s="303" t="s">
        <v>99</v>
      </c>
      <c r="O19" s="163"/>
      <c r="P19" s="164"/>
    </row>
    <row r="20" spans="1:16" ht="26.1" customHeight="1" thickBot="1" x14ac:dyDescent="0.2">
      <c r="A20" s="318"/>
      <c r="B20" s="290"/>
      <c r="C20" s="325"/>
      <c r="D20" s="242"/>
      <c r="E20" s="294"/>
      <c r="F20" s="300"/>
      <c r="G20" s="298"/>
      <c r="H20" s="243"/>
      <c r="I20" s="244"/>
      <c r="J20" s="288"/>
      <c r="K20" s="245"/>
      <c r="L20" s="310"/>
      <c r="M20" s="308"/>
      <c r="N20" s="304"/>
      <c r="O20" s="173"/>
      <c r="P20" s="171"/>
    </row>
    <row r="21" spans="1:16" ht="24" customHeight="1" x14ac:dyDescent="0.15"/>
    <row r="22" spans="1:16" ht="24" customHeight="1" x14ac:dyDescent="0.15"/>
    <row r="23" spans="1:16" ht="24" customHeight="1" x14ac:dyDescent="0.15">
      <c r="D23" s="174"/>
    </row>
    <row r="24" spans="1:16" ht="24" customHeight="1" x14ac:dyDescent="0.15">
      <c r="D24" s="174"/>
    </row>
    <row r="25" spans="1:16" ht="24" customHeight="1" x14ac:dyDescent="0.15">
      <c r="D25" s="174"/>
    </row>
    <row r="26" spans="1:16" ht="32.25" customHeight="1" x14ac:dyDescent="0.15">
      <c r="D26" s="135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10" workbookViewId="0">
      <selection activeCell="H19" sqref="H1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70" bestFit="1" customWidth="1"/>
    <col min="6" max="6" width="15.625" customWidth="1"/>
    <col min="7" max="7" width="2.625" customWidth="1"/>
    <col min="8" max="8" width="15.625" customWidth="1"/>
    <col min="9" max="9" width="4.625" style="70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72</v>
      </c>
      <c r="C1" s="189" t="s">
        <v>144</v>
      </c>
    </row>
    <row r="2" spans="2:16" x14ac:dyDescent="0.15">
      <c r="B2" t="s">
        <v>73</v>
      </c>
      <c r="C2" s="112">
        <v>44723</v>
      </c>
    </row>
    <row r="3" spans="2:16" x14ac:dyDescent="0.15">
      <c r="B3" t="s">
        <v>74</v>
      </c>
      <c r="C3" s="111" t="s">
        <v>123</v>
      </c>
    </row>
    <row r="4" spans="2:16" x14ac:dyDescent="0.15">
      <c r="B4" t="s">
        <v>75</v>
      </c>
      <c r="C4" s="190" t="s">
        <v>145</v>
      </c>
    </row>
    <row r="5" spans="2:16" x14ac:dyDescent="0.15">
      <c r="B5" t="s">
        <v>77</v>
      </c>
      <c r="C5" s="114" t="s">
        <v>124</v>
      </c>
    </row>
    <row r="6" spans="2:16" ht="13.5" customHeight="1" x14ac:dyDescent="0.15">
      <c r="I6" s="111" t="s">
        <v>76</v>
      </c>
    </row>
    <row r="7" spans="2:16" ht="13.5" customHeight="1" x14ac:dyDescent="0.15">
      <c r="C7" t="s">
        <v>56</v>
      </c>
      <c r="F7" t="s">
        <v>55</v>
      </c>
      <c r="I7" s="107"/>
      <c r="J7" s="108"/>
    </row>
    <row r="8" spans="2:16" ht="13.5" customHeight="1" x14ac:dyDescent="0.15">
      <c r="B8" s="185">
        <v>1</v>
      </c>
      <c r="C8" s="255" t="s">
        <v>131</v>
      </c>
      <c r="D8" s="186" t="s">
        <v>94</v>
      </c>
      <c r="E8" s="187" t="s">
        <v>163</v>
      </c>
      <c r="F8" s="154">
        <f>COUNTIF($E$24:$L$31,C8)</f>
        <v>4</v>
      </c>
      <c r="G8" s="155">
        <f>SUM(M8:N8)</f>
        <v>2</v>
      </c>
      <c r="H8" s="155"/>
      <c r="I8" s="186" t="s">
        <v>94</v>
      </c>
      <c r="J8" s="255" t="s">
        <v>146</v>
      </c>
      <c r="K8" s="7"/>
      <c r="L8" s="7"/>
      <c r="M8">
        <f>COUNTIF($D$24:$D$31,C8)</f>
        <v>0</v>
      </c>
      <c r="N8">
        <f>COUNTIF($M$24:$M$31,C8)</f>
        <v>2</v>
      </c>
      <c r="P8" s="188"/>
    </row>
    <row r="9" spans="2:16" ht="13.5" customHeight="1" x14ac:dyDescent="0.15">
      <c r="B9" s="185">
        <v>2</v>
      </c>
      <c r="C9" s="255" t="s">
        <v>130</v>
      </c>
      <c r="D9" s="186" t="s">
        <v>94</v>
      </c>
      <c r="E9" s="187" t="s">
        <v>163</v>
      </c>
      <c r="F9" s="154">
        <f t="shared" ref="F9:F19" si="0">COUNTIF($E$24:$L$31,C9)</f>
        <v>2</v>
      </c>
      <c r="G9" s="155">
        <f t="shared" ref="G9:G19" si="1">SUM(M9:N9)</f>
        <v>1</v>
      </c>
      <c r="H9" s="156"/>
      <c r="I9" s="186" t="s">
        <v>94</v>
      </c>
      <c r="J9" s="255" t="s">
        <v>130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188"/>
    </row>
    <row r="10" spans="2:16" ht="13.5" customHeight="1" x14ac:dyDescent="0.15">
      <c r="B10" s="185">
        <v>3</v>
      </c>
      <c r="C10" s="255" t="s">
        <v>159</v>
      </c>
      <c r="D10" s="186" t="s">
        <v>161</v>
      </c>
      <c r="E10" s="187" t="s">
        <v>164</v>
      </c>
      <c r="F10" s="154">
        <f t="shared" si="0"/>
        <v>4</v>
      </c>
      <c r="G10" s="155">
        <f t="shared" si="1"/>
        <v>2</v>
      </c>
      <c r="H10" s="156"/>
      <c r="I10" s="186" t="s">
        <v>161</v>
      </c>
      <c r="J10" s="255" t="s">
        <v>156</v>
      </c>
      <c r="K10" s="7"/>
      <c r="L10" s="7"/>
      <c r="M10">
        <f t="shared" si="2"/>
        <v>1</v>
      </c>
      <c r="N10">
        <f t="shared" si="3"/>
        <v>1</v>
      </c>
      <c r="P10" s="188"/>
    </row>
    <row r="11" spans="2:16" ht="13.5" customHeight="1" x14ac:dyDescent="0.15">
      <c r="B11" s="176">
        <v>4</v>
      </c>
      <c r="C11" s="252" t="s">
        <v>160</v>
      </c>
      <c r="D11" s="177" t="s">
        <v>162</v>
      </c>
      <c r="E11" s="178" t="s">
        <v>165</v>
      </c>
      <c r="F11" s="154">
        <f t="shared" si="0"/>
        <v>2</v>
      </c>
      <c r="G11" s="155">
        <f t="shared" si="1"/>
        <v>1</v>
      </c>
      <c r="H11" s="156"/>
      <c r="I11" s="177" t="s">
        <v>94</v>
      </c>
      <c r="J11" s="252" t="s">
        <v>155</v>
      </c>
      <c r="K11" s="7"/>
      <c r="L11" s="7"/>
      <c r="M11">
        <f t="shared" si="2"/>
        <v>1</v>
      </c>
      <c r="N11">
        <f t="shared" si="3"/>
        <v>0</v>
      </c>
      <c r="P11" s="188"/>
    </row>
    <row r="12" spans="2:16" ht="13.5" customHeight="1" x14ac:dyDescent="0.15">
      <c r="B12" s="176">
        <v>5</v>
      </c>
      <c r="C12" s="252" t="s">
        <v>146</v>
      </c>
      <c r="D12" s="177" t="s">
        <v>133</v>
      </c>
      <c r="E12" s="178" t="s">
        <v>165</v>
      </c>
      <c r="F12" s="154">
        <f t="shared" si="0"/>
        <v>2</v>
      </c>
      <c r="G12" s="155">
        <f t="shared" si="1"/>
        <v>1</v>
      </c>
      <c r="H12" s="156"/>
      <c r="I12" s="177" t="s">
        <v>162</v>
      </c>
      <c r="J12" s="252" t="s">
        <v>148</v>
      </c>
      <c r="K12" s="7"/>
      <c r="L12" s="7"/>
      <c r="M12">
        <f t="shared" si="2"/>
        <v>0</v>
      </c>
      <c r="N12">
        <f t="shared" si="3"/>
        <v>1</v>
      </c>
      <c r="P12" s="188"/>
    </row>
    <row r="13" spans="2:16" ht="13.5" customHeight="1" x14ac:dyDescent="0.15">
      <c r="B13" s="176">
        <v>6</v>
      </c>
      <c r="C13" s="252" t="s">
        <v>149</v>
      </c>
      <c r="D13" s="177" t="s">
        <v>94</v>
      </c>
      <c r="E13" s="178" t="s">
        <v>166</v>
      </c>
      <c r="F13" s="154">
        <f t="shared" si="0"/>
        <v>4</v>
      </c>
      <c r="G13" s="155">
        <f t="shared" si="1"/>
        <v>2</v>
      </c>
      <c r="H13" s="155"/>
      <c r="I13" s="177" t="s">
        <v>94</v>
      </c>
      <c r="J13" s="252" t="s">
        <v>153</v>
      </c>
      <c r="K13" s="7"/>
      <c r="L13" s="7"/>
      <c r="M13">
        <f t="shared" si="2"/>
        <v>2</v>
      </c>
      <c r="N13">
        <f t="shared" si="3"/>
        <v>0</v>
      </c>
      <c r="P13" s="188"/>
    </row>
    <row r="14" spans="2:16" ht="13.5" customHeight="1" x14ac:dyDescent="0.15">
      <c r="B14" s="179">
        <v>7</v>
      </c>
      <c r="C14" s="253" t="s">
        <v>159</v>
      </c>
      <c r="D14" s="180" t="s">
        <v>161</v>
      </c>
      <c r="E14" s="181" t="s">
        <v>125</v>
      </c>
      <c r="F14" s="154">
        <f t="shared" si="0"/>
        <v>4</v>
      </c>
      <c r="G14" s="155">
        <f t="shared" si="1"/>
        <v>2</v>
      </c>
      <c r="H14" s="156"/>
      <c r="I14" s="180" t="s">
        <v>94</v>
      </c>
      <c r="J14" s="253" t="s">
        <v>154</v>
      </c>
      <c r="K14" s="7"/>
      <c r="L14" s="7"/>
      <c r="M14">
        <f t="shared" si="2"/>
        <v>1</v>
      </c>
      <c r="N14">
        <f t="shared" si="3"/>
        <v>1</v>
      </c>
      <c r="P14" s="188"/>
    </row>
    <row r="15" spans="2:16" ht="13.5" customHeight="1" x14ac:dyDescent="0.15">
      <c r="B15" s="179">
        <v>8</v>
      </c>
      <c r="C15" s="253" t="s">
        <v>131</v>
      </c>
      <c r="D15" s="180" t="s">
        <v>94</v>
      </c>
      <c r="E15" s="181" t="s">
        <v>126</v>
      </c>
      <c r="F15" s="154">
        <f t="shared" si="0"/>
        <v>4</v>
      </c>
      <c r="G15" s="155">
        <f t="shared" si="1"/>
        <v>2</v>
      </c>
      <c r="H15" s="155"/>
      <c r="I15" s="180" t="s">
        <v>162</v>
      </c>
      <c r="J15" s="253" t="s">
        <v>150</v>
      </c>
      <c r="K15" s="7"/>
      <c r="L15" s="7"/>
      <c r="M15">
        <f t="shared" si="2"/>
        <v>0</v>
      </c>
      <c r="N15">
        <f t="shared" si="3"/>
        <v>2</v>
      </c>
      <c r="P15" s="188"/>
    </row>
    <row r="16" spans="2:16" ht="13.5" customHeight="1" x14ac:dyDescent="0.15">
      <c r="B16" s="179">
        <v>9</v>
      </c>
      <c r="C16" s="253" t="s">
        <v>132</v>
      </c>
      <c r="D16" s="180" t="s">
        <v>133</v>
      </c>
      <c r="E16" s="181" t="s">
        <v>126</v>
      </c>
      <c r="F16" s="154">
        <f t="shared" si="0"/>
        <v>2</v>
      </c>
      <c r="G16" s="155">
        <f t="shared" si="1"/>
        <v>1</v>
      </c>
      <c r="H16" s="155"/>
      <c r="I16" s="180" t="s">
        <v>133</v>
      </c>
      <c r="J16" s="253" t="s">
        <v>151</v>
      </c>
      <c r="K16" s="7"/>
      <c r="L16" s="7"/>
      <c r="M16">
        <f t="shared" si="2"/>
        <v>0</v>
      </c>
      <c r="N16">
        <f t="shared" si="3"/>
        <v>1</v>
      </c>
      <c r="P16" s="188"/>
    </row>
    <row r="17" spans="1:16" ht="13.5" customHeight="1" x14ac:dyDescent="0.15">
      <c r="B17" s="182">
        <v>10</v>
      </c>
      <c r="C17" s="254" t="s">
        <v>151</v>
      </c>
      <c r="D17" s="183" t="s">
        <v>133</v>
      </c>
      <c r="E17" s="184" t="s">
        <v>128</v>
      </c>
      <c r="F17" s="154">
        <f t="shared" si="0"/>
        <v>2</v>
      </c>
      <c r="G17" s="155">
        <f t="shared" si="1"/>
        <v>1</v>
      </c>
      <c r="H17" s="155"/>
      <c r="I17" s="183" t="s">
        <v>133</v>
      </c>
      <c r="J17" s="254" t="s">
        <v>132</v>
      </c>
      <c r="K17" s="7"/>
      <c r="L17" s="7"/>
      <c r="M17">
        <f t="shared" si="2"/>
        <v>0</v>
      </c>
      <c r="N17">
        <f t="shared" si="3"/>
        <v>1</v>
      </c>
      <c r="P17" s="188"/>
    </row>
    <row r="18" spans="1:16" ht="13.5" customHeight="1" x14ac:dyDescent="0.15">
      <c r="B18" s="182">
        <v>11</v>
      </c>
      <c r="C18" s="254" t="s">
        <v>150</v>
      </c>
      <c r="D18" s="183" t="s">
        <v>162</v>
      </c>
      <c r="E18" s="184" t="s">
        <v>127</v>
      </c>
      <c r="F18" s="154">
        <f t="shared" si="0"/>
        <v>2</v>
      </c>
      <c r="G18" s="155">
        <f t="shared" si="1"/>
        <v>1</v>
      </c>
      <c r="H18" s="155"/>
      <c r="I18" s="183" t="s">
        <v>161</v>
      </c>
      <c r="J18" s="254" t="s">
        <v>157</v>
      </c>
      <c r="K18" s="7"/>
      <c r="L18" s="7"/>
      <c r="M18">
        <f t="shared" si="2"/>
        <v>1</v>
      </c>
      <c r="N18">
        <f t="shared" si="3"/>
        <v>0</v>
      </c>
      <c r="P18" s="188"/>
    </row>
    <row r="19" spans="1:16" ht="13.5" customHeight="1" x14ac:dyDescent="0.15">
      <c r="B19" s="182">
        <v>12</v>
      </c>
      <c r="C19" s="254" t="s">
        <v>129</v>
      </c>
      <c r="D19" s="183" t="s">
        <v>94</v>
      </c>
      <c r="E19" s="184" t="s">
        <v>127</v>
      </c>
      <c r="F19" s="154">
        <f t="shared" si="0"/>
        <v>4</v>
      </c>
      <c r="G19" s="155">
        <f t="shared" si="1"/>
        <v>2</v>
      </c>
      <c r="H19" s="155"/>
      <c r="I19" s="183" t="s">
        <v>94</v>
      </c>
      <c r="J19" s="254" t="s">
        <v>152</v>
      </c>
      <c r="K19" s="7"/>
      <c r="L19" s="7"/>
      <c r="M19">
        <f t="shared" si="2"/>
        <v>2</v>
      </c>
      <c r="N19">
        <f>COUNTIF($M$24:$M$31,C19)</f>
        <v>0</v>
      </c>
      <c r="P19" s="188"/>
    </row>
    <row r="20" spans="1:16" ht="13.5" customHeight="1" x14ac:dyDescent="0.15"/>
    <row r="21" spans="1:16" ht="13.5" customHeight="1" x14ac:dyDescent="0.15">
      <c r="P21" s="188"/>
    </row>
    <row r="22" spans="1:16" ht="13.5" customHeight="1" x14ac:dyDescent="0.15"/>
    <row r="23" spans="1:16" ht="13.5" customHeight="1" x14ac:dyDescent="0.15">
      <c r="D23" t="s">
        <v>80</v>
      </c>
      <c r="F23" t="s">
        <v>81</v>
      </c>
      <c r="J23" t="s">
        <v>82</v>
      </c>
      <c r="M23" t="s">
        <v>80</v>
      </c>
    </row>
    <row r="24" spans="1:16" ht="13.5" customHeight="1" x14ac:dyDescent="0.15">
      <c r="D24" t="str">
        <f>C14</f>
        <v>SVIC　FA</v>
      </c>
      <c r="E24" s="70" t="s">
        <v>6</v>
      </c>
      <c r="F24" t="str">
        <f>C8</f>
        <v>社FCジュニア</v>
      </c>
      <c r="H24" t="str">
        <f>C9</f>
        <v>加西FC</v>
      </c>
      <c r="I24" s="70" t="s">
        <v>12</v>
      </c>
      <c r="J24" t="str">
        <f>C11</f>
        <v>荒井FC</v>
      </c>
      <c r="L24" t="str">
        <f>C12</f>
        <v>ジベルテイード</v>
      </c>
      <c r="M24" t="str">
        <f>C17</f>
        <v>武庫之荘FC</v>
      </c>
    </row>
    <row r="25" spans="1:16" ht="13.5" customHeight="1" x14ac:dyDescent="0.15">
      <c r="D25" t="str">
        <f>C11</f>
        <v>荒井FC</v>
      </c>
      <c r="E25" s="70" t="s">
        <v>5</v>
      </c>
      <c r="F25" t="str">
        <f>C14</f>
        <v>SVIC　FA</v>
      </c>
      <c r="H25" t="str">
        <f>C15</f>
        <v>社FCジュニア</v>
      </c>
      <c r="I25" s="70" t="s">
        <v>54</v>
      </c>
      <c r="J25" t="str">
        <f>C17</f>
        <v>武庫之荘FC</v>
      </c>
      <c r="L25" t="str">
        <f>C18</f>
        <v>フロールFC</v>
      </c>
      <c r="M25" t="str">
        <f>C8</f>
        <v>社FCジュニア</v>
      </c>
    </row>
    <row r="26" spans="1:16" ht="13.5" customHeight="1" x14ac:dyDescent="0.15">
      <c r="D26" t="str">
        <f>C18</f>
        <v>フロールFC</v>
      </c>
      <c r="E26" s="70" t="s">
        <v>6</v>
      </c>
      <c r="F26" t="str">
        <f>C8</f>
        <v>社FCジュニア</v>
      </c>
      <c r="H26" t="str">
        <f>C10</f>
        <v>SVIC　FA</v>
      </c>
      <c r="I26" s="70" t="s">
        <v>12</v>
      </c>
      <c r="J26" t="str">
        <f>C11</f>
        <v>荒井FC</v>
      </c>
      <c r="L26" t="str">
        <f>C13</f>
        <v>旭FCジュニア</v>
      </c>
      <c r="M26" t="str">
        <f>C15</f>
        <v>社FCジュニア</v>
      </c>
    </row>
    <row r="27" spans="1:16" ht="13.5" customHeight="1" x14ac:dyDescent="0.15">
      <c r="D27" t="str">
        <f>C9</f>
        <v>加西FC</v>
      </c>
      <c r="E27" s="70" t="s">
        <v>5</v>
      </c>
      <c r="F27" t="str">
        <f>C14</f>
        <v>SVIC　FA</v>
      </c>
      <c r="H27" t="str">
        <f>C16</f>
        <v>クリアティーバー尼崎</v>
      </c>
      <c r="I27" s="70" t="s">
        <v>54</v>
      </c>
      <c r="J27" t="str">
        <f>C17</f>
        <v>武庫之荘FC</v>
      </c>
      <c r="L27" t="str">
        <f>C19</f>
        <v>旭FCジュニア</v>
      </c>
      <c r="M27" t="str">
        <f>C12</f>
        <v>ジベルテイード</v>
      </c>
    </row>
    <row r="28" spans="1:16" ht="13.5" customHeight="1" x14ac:dyDescent="0.15">
      <c r="B28" s="158"/>
      <c r="C28" s="158"/>
      <c r="D28" t="str">
        <f>C19</f>
        <v>旭FCジュニア</v>
      </c>
      <c r="E28" s="70" t="s">
        <v>6</v>
      </c>
      <c r="F28" t="str">
        <f>C9</f>
        <v>加西FC</v>
      </c>
      <c r="H28" t="str">
        <f>C10</f>
        <v>SVIC　FA</v>
      </c>
      <c r="I28" s="70" t="s">
        <v>12</v>
      </c>
      <c r="J28" t="str">
        <f>C12</f>
        <v>ジベルテイード</v>
      </c>
      <c r="L28" t="str">
        <f>C13</f>
        <v>旭FCジュニア</v>
      </c>
      <c r="M28" t="str">
        <f>C16</f>
        <v>クリアティーバー尼崎</v>
      </c>
    </row>
    <row r="29" spans="1:16" ht="13.5" customHeight="1" x14ac:dyDescent="0.15">
      <c r="B29" s="158"/>
      <c r="C29" s="158"/>
      <c r="D29" t="str">
        <f>C13</f>
        <v>旭FCジュニア</v>
      </c>
      <c r="E29" s="70" t="s">
        <v>5</v>
      </c>
      <c r="F29" t="str">
        <f>C15</f>
        <v>社FCジュニア</v>
      </c>
      <c r="H29" t="str">
        <f>C16</f>
        <v>クリアティーバー尼崎</v>
      </c>
      <c r="I29" s="70" t="s">
        <v>54</v>
      </c>
      <c r="J29" t="str">
        <f>C18</f>
        <v>フロールFC</v>
      </c>
      <c r="L29" t="str">
        <f>C19</f>
        <v>旭FCジュニア</v>
      </c>
      <c r="M29" t="str">
        <f>C10</f>
        <v>SVIC　FA</v>
      </c>
    </row>
    <row r="30" spans="1:16" ht="13.5" customHeight="1" x14ac:dyDescent="0.15">
      <c r="B30" s="158"/>
      <c r="C30" s="158"/>
    </row>
    <row r="31" spans="1:16" ht="13.5" customHeight="1" x14ac:dyDescent="0.15"/>
    <row r="32" spans="1:16" ht="13.5" customHeight="1" x14ac:dyDescent="0.15">
      <c r="A32" s="160" t="s">
        <v>95</v>
      </c>
      <c r="B32" s="159">
        <v>1</v>
      </c>
      <c r="C32" s="159" t="s">
        <v>100</v>
      </c>
    </row>
    <row r="33" spans="1:3" ht="13.5" customHeight="1" x14ac:dyDescent="0.15">
      <c r="A33" s="160" t="s">
        <v>95</v>
      </c>
      <c r="B33" s="161">
        <v>2</v>
      </c>
      <c r="C33" s="159" t="s">
        <v>100</v>
      </c>
    </row>
    <row r="34" spans="1:3" ht="13.5" customHeight="1" x14ac:dyDescent="0.15">
      <c r="A34" s="160" t="s">
        <v>95</v>
      </c>
      <c r="B34" s="161">
        <v>3</v>
      </c>
      <c r="C34" s="159" t="s">
        <v>100</v>
      </c>
    </row>
    <row r="35" spans="1:3" ht="13.5" customHeight="1" x14ac:dyDescent="0.15">
      <c r="A35" s="162" t="s">
        <v>96</v>
      </c>
      <c r="B35" s="157">
        <v>1</v>
      </c>
      <c r="C35" s="158" t="s">
        <v>100</v>
      </c>
    </row>
    <row r="36" spans="1:3" ht="13.5" customHeight="1" x14ac:dyDescent="0.15">
      <c r="A36" s="162" t="s">
        <v>96</v>
      </c>
      <c r="B36" s="157">
        <v>2</v>
      </c>
      <c r="C36" s="158" t="s">
        <v>100</v>
      </c>
    </row>
    <row r="37" spans="1:3" ht="13.5" customHeight="1" x14ac:dyDescent="0.15">
      <c r="A37" s="162" t="s">
        <v>96</v>
      </c>
      <c r="B37" s="157">
        <v>3</v>
      </c>
      <c r="C37" s="158" t="s">
        <v>100</v>
      </c>
    </row>
    <row r="38" spans="1:3" ht="13.5" customHeight="1" x14ac:dyDescent="0.15">
      <c r="A38" s="160" t="s">
        <v>97</v>
      </c>
      <c r="B38" s="161">
        <v>1</v>
      </c>
      <c r="C38" s="159" t="s">
        <v>100</v>
      </c>
    </row>
    <row r="39" spans="1:3" ht="13.5" customHeight="1" x14ac:dyDescent="0.15">
      <c r="A39" s="160" t="s">
        <v>97</v>
      </c>
      <c r="B39" s="161">
        <v>2</v>
      </c>
      <c r="C39" s="159" t="s">
        <v>100</v>
      </c>
    </row>
    <row r="40" spans="1:3" ht="13.5" customHeight="1" x14ac:dyDescent="0.15">
      <c r="A40" s="160" t="s">
        <v>97</v>
      </c>
      <c r="B40" s="161">
        <v>3</v>
      </c>
      <c r="C40" s="159" t="s">
        <v>100</v>
      </c>
    </row>
    <row r="41" spans="1:3" ht="13.5" customHeight="1" x14ac:dyDescent="0.15">
      <c r="A41" s="162" t="s">
        <v>98</v>
      </c>
      <c r="B41" s="157">
        <v>1</v>
      </c>
      <c r="C41" s="158" t="s">
        <v>100</v>
      </c>
    </row>
    <row r="42" spans="1:3" ht="13.5" customHeight="1" x14ac:dyDescent="0.15">
      <c r="A42" s="162" t="s">
        <v>98</v>
      </c>
      <c r="B42" s="157">
        <v>2</v>
      </c>
      <c r="C42" s="158" t="s">
        <v>100</v>
      </c>
    </row>
    <row r="43" spans="1:3" ht="13.5" customHeight="1" x14ac:dyDescent="0.15">
      <c r="A43" s="162" t="s">
        <v>98</v>
      </c>
      <c r="B43" s="157">
        <v>3</v>
      </c>
      <c r="C43" s="158" t="s">
        <v>100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2022-06-01T13:12:33Z</dcterms:modified>
</cp:coreProperties>
</file>